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Подпись" sheetId="2" r:id="rId2"/>
    <sheet name="Лист2" sheetId="3" r:id="rId3"/>
    <sheet name="Лист3" sheetId="4" r:id="rId4"/>
  </sheets>
  <definedNames>
    <definedName name="_xlnm.Print_Titles" localSheetId="0">Лист1!$19:$19</definedName>
    <definedName name="_xlnm.Print_Area" localSheetId="0">Лист1!$A$1:$S$26</definedName>
    <definedName name="_xlnm.Print_Area" localSheetId="2">Лист2!$A$1:$AQ$665</definedName>
    <definedName name="_xlnm.Print_Area" localSheetId="1">Подпись!$A$1:$N$30</definedName>
  </definedNames>
  <calcPr calcId="145621" fullPrecision="0"/>
</workbook>
</file>

<file path=xl/calcChain.xml><?xml version="1.0" encoding="utf-8"?>
<calcChain xmlns="http://schemas.openxmlformats.org/spreadsheetml/2006/main">
  <c r="F24" i="1" l="1"/>
  <c r="F25" i="1"/>
  <c r="S20" i="1"/>
  <c r="D20" i="1"/>
  <c r="E20" i="1" s="1"/>
  <c r="E26" i="1" s="1"/>
  <c r="F26" i="1" l="1"/>
  <c r="S25" i="1"/>
  <c r="S24" i="1"/>
  <c r="S23" i="1"/>
  <c r="S22" i="1"/>
  <c r="S21" i="1"/>
  <c r="S26" i="1" s="1"/>
  <c r="L642" i="3"/>
  <c r="Q642" i="3"/>
  <c r="Q606" i="3"/>
  <c r="L552" i="3"/>
  <c r="L553" i="3"/>
  <c r="L554" i="3"/>
  <c r="L555" i="3"/>
  <c r="R555" i="3" s="1"/>
  <c r="L556" i="3"/>
  <c r="L557" i="3"/>
  <c r="Q558" i="3"/>
  <c r="Q551" i="3"/>
  <c r="L321" i="3"/>
  <c r="L11" i="3"/>
  <c r="Q321" i="3"/>
  <c r="Q11" i="3"/>
  <c r="G5" i="4"/>
  <c r="G7" i="4" s="1"/>
  <c r="AG642" i="3" s="1"/>
  <c r="F5" i="4"/>
  <c r="F6" i="4" s="1"/>
  <c r="AF606" i="3" s="1"/>
  <c r="E5" i="4"/>
  <c r="E7" i="4" s="1"/>
  <c r="AG558" i="3" s="1"/>
  <c r="D5" i="4"/>
  <c r="D6" i="4" s="1"/>
  <c r="AF551" i="3" s="1"/>
  <c r="C5" i="4"/>
  <c r="C7" i="4" s="1"/>
  <c r="AG321" i="3" s="1"/>
  <c r="B5" i="4"/>
  <c r="B6" i="4" s="1"/>
  <c r="AF11" i="3" s="1"/>
  <c r="H4" i="4"/>
  <c r="H3" i="4"/>
  <c r="E11" i="3"/>
  <c r="F11" i="3"/>
  <c r="G11" i="3"/>
  <c r="H11" i="3"/>
  <c r="M11" i="3"/>
  <c r="N11" i="3"/>
  <c r="O11" i="3"/>
  <c r="P11" i="3"/>
  <c r="W11" i="3"/>
  <c r="X11" i="3"/>
  <c r="Y11" i="3"/>
  <c r="Z11" i="3"/>
  <c r="AA11" i="3"/>
  <c r="AB11" i="3"/>
  <c r="AC11" i="3"/>
  <c r="BA11" i="3"/>
  <c r="BB11" i="3"/>
  <c r="BC11" i="3"/>
  <c r="BD11" i="3"/>
  <c r="I12" i="3"/>
  <c r="J12" i="3"/>
  <c r="L12" i="3"/>
  <c r="U12" i="3"/>
  <c r="I13" i="3"/>
  <c r="K13" i="3"/>
  <c r="L13" i="3"/>
  <c r="U13" i="3"/>
  <c r="BA13" i="3"/>
  <c r="BB13" i="3"/>
  <c r="BC13" i="3"/>
  <c r="BD13" i="3"/>
  <c r="BE13" i="3"/>
  <c r="O14" i="3"/>
  <c r="R14" i="3" s="1"/>
  <c r="Q14" i="3"/>
  <c r="S14" i="3"/>
  <c r="AD14" i="3"/>
  <c r="AL14" i="3"/>
  <c r="AQ14" i="3"/>
  <c r="AR14" i="3"/>
  <c r="AS14" i="3"/>
  <c r="AT14" i="3"/>
  <c r="AU14" i="3"/>
  <c r="AV14" i="3"/>
  <c r="AW14" i="3"/>
  <c r="AX14" i="3"/>
  <c r="AY14" i="3"/>
  <c r="AZ14" i="3"/>
  <c r="O15" i="3"/>
  <c r="R15" i="3" s="1"/>
  <c r="Q15" i="3"/>
  <c r="S15" i="3"/>
  <c r="AD15" i="3"/>
  <c r="AE15" i="3" s="1"/>
  <c r="AL15" i="3"/>
  <c r="AM15" i="3" s="1"/>
  <c r="AO15" i="3" s="1"/>
  <c r="AQ15" i="3"/>
  <c r="AR15" i="3"/>
  <c r="AS15" i="3"/>
  <c r="AT15" i="3"/>
  <c r="AU15" i="3"/>
  <c r="AV15" i="3"/>
  <c r="AW15" i="3"/>
  <c r="AX15" i="3"/>
  <c r="AY15" i="3"/>
  <c r="AZ15" i="3"/>
  <c r="O16" i="3"/>
  <c r="R16" i="3" s="1"/>
  <c r="Q16" i="3"/>
  <c r="S16" i="3"/>
  <c r="AD16" i="3"/>
  <c r="AE16" i="3" s="1"/>
  <c r="AK16" i="3"/>
  <c r="AL16" i="3"/>
  <c r="AM16" i="3" s="1"/>
  <c r="AR16" i="3"/>
  <c r="AS16" i="3"/>
  <c r="AT16" i="3"/>
  <c r="AU16" i="3"/>
  <c r="AV16" i="3"/>
  <c r="AW16" i="3"/>
  <c r="AX16" i="3"/>
  <c r="AY16" i="3"/>
  <c r="AZ16" i="3"/>
  <c r="O17" i="3"/>
  <c r="R17" i="3" s="1"/>
  <c r="Q17" i="3"/>
  <c r="S17" i="3"/>
  <c r="AD17" i="3"/>
  <c r="AE17" i="3" s="1"/>
  <c r="AK17" i="3"/>
  <c r="AL17" i="3"/>
  <c r="AM17" i="3" s="1"/>
  <c r="AR17" i="3"/>
  <c r="AS17" i="3"/>
  <c r="AT17" i="3"/>
  <c r="AU17" i="3"/>
  <c r="AV17" i="3"/>
  <c r="AW17" i="3"/>
  <c r="AX17" i="3"/>
  <c r="AY17" i="3"/>
  <c r="AZ17" i="3"/>
  <c r="O18" i="3"/>
  <c r="Q18" i="3"/>
  <c r="R18" i="3"/>
  <c r="S18" i="3"/>
  <c r="AD18" i="3"/>
  <c r="AE18" i="3" s="1"/>
  <c r="AI18" i="3" s="1"/>
  <c r="AL18" i="3"/>
  <c r="AM18" i="3" s="1"/>
  <c r="AQ18" i="3"/>
  <c r="AR18" i="3"/>
  <c r="AS18" i="3"/>
  <c r="AT18" i="3"/>
  <c r="AU18" i="3"/>
  <c r="AV18" i="3"/>
  <c r="AW18" i="3"/>
  <c r="AX18" i="3"/>
  <c r="AY18" i="3"/>
  <c r="AZ18" i="3"/>
  <c r="O19" i="3"/>
  <c r="R19" i="3" s="1"/>
  <c r="Q19" i="3"/>
  <c r="S19" i="3"/>
  <c r="AD19" i="3"/>
  <c r="AE19" i="3" s="1"/>
  <c r="AL19" i="3"/>
  <c r="AM19" i="3" s="1"/>
  <c r="AQ19" i="3"/>
  <c r="AR19" i="3"/>
  <c r="AS19" i="3"/>
  <c r="AT19" i="3"/>
  <c r="AU19" i="3"/>
  <c r="AV19" i="3"/>
  <c r="AW19" i="3"/>
  <c r="AX19" i="3"/>
  <c r="AY19" i="3"/>
  <c r="AZ19" i="3"/>
  <c r="O20" i="3"/>
  <c r="R20" i="3" s="1"/>
  <c r="Q20" i="3"/>
  <c r="S20" i="3"/>
  <c r="AD20" i="3"/>
  <c r="AE20" i="3" s="1"/>
  <c r="AL20" i="3"/>
  <c r="AM20" i="3" s="1"/>
  <c r="AQ20" i="3"/>
  <c r="AR20" i="3"/>
  <c r="AS20" i="3"/>
  <c r="AT20" i="3"/>
  <c r="AU20" i="3"/>
  <c r="AV20" i="3"/>
  <c r="AW20" i="3"/>
  <c r="AX20" i="3"/>
  <c r="AY20" i="3"/>
  <c r="AZ20" i="3"/>
  <c r="O21" i="3"/>
  <c r="R21" i="3" s="1"/>
  <c r="Q21" i="3"/>
  <c r="S21" i="3"/>
  <c r="AD21" i="3"/>
  <c r="AE21" i="3" s="1"/>
  <c r="AL21" i="3"/>
  <c r="AM21" i="3" s="1"/>
  <c r="AQ21" i="3"/>
  <c r="AR21" i="3"/>
  <c r="AS21" i="3"/>
  <c r="AT21" i="3"/>
  <c r="AU21" i="3"/>
  <c r="AV21" i="3"/>
  <c r="AW21" i="3"/>
  <c r="AX21" i="3"/>
  <c r="AY21" i="3"/>
  <c r="AZ21" i="3"/>
  <c r="I22" i="3"/>
  <c r="J22" i="3"/>
  <c r="K22" i="3"/>
  <c r="L22" i="3"/>
  <c r="U22" i="3"/>
  <c r="AR22" i="3"/>
  <c r="AS22" i="3"/>
  <c r="AT22" i="3"/>
  <c r="AU22" i="3"/>
  <c r="AV22" i="3"/>
  <c r="AW22" i="3"/>
  <c r="AX22" i="3"/>
  <c r="AY22" i="3"/>
  <c r="AZ22" i="3"/>
  <c r="O23" i="3"/>
  <c r="R23" i="3" s="1"/>
  <c r="Q23" i="3"/>
  <c r="S23" i="3"/>
  <c r="AD23" i="3"/>
  <c r="AE23" i="3" s="1"/>
  <c r="AL23" i="3"/>
  <c r="AQ23" i="3"/>
  <c r="O24" i="3"/>
  <c r="R24" i="3" s="1"/>
  <c r="Q24" i="3"/>
  <c r="AQ24" i="3" s="1"/>
  <c r="S24" i="3"/>
  <c r="AD24" i="3"/>
  <c r="AE24" i="3" s="1"/>
  <c r="AK24" i="3"/>
  <c r="AL24" i="3"/>
  <c r="AM24" i="3" s="1"/>
  <c r="O25" i="3"/>
  <c r="R25" i="3" s="1"/>
  <c r="Q25" i="3"/>
  <c r="S25" i="3"/>
  <c r="AD25" i="3"/>
  <c r="AE25" i="3" s="1"/>
  <c r="AK25" i="3"/>
  <c r="AL25" i="3"/>
  <c r="AM25" i="3" s="1"/>
  <c r="O26" i="3"/>
  <c r="R26" i="3" s="1"/>
  <c r="Q26" i="3"/>
  <c r="AQ26" i="3" s="1"/>
  <c r="S26" i="3"/>
  <c r="AD26" i="3"/>
  <c r="AE26" i="3" s="1"/>
  <c r="AI26" i="3" s="1"/>
  <c r="AK26" i="3"/>
  <c r="AL26" i="3"/>
  <c r="AM26" i="3" s="1"/>
  <c r="AO26" i="3" s="1"/>
  <c r="O27" i="3"/>
  <c r="R27" i="3" s="1"/>
  <c r="Q27" i="3"/>
  <c r="S27" i="3"/>
  <c r="AD27" i="3"/>
  <c r="AK27" i="3"/>
  <c r="AL27" i="3"/>
  <c r="AM27" i="3" s="1"/>
  <c r="O28" i="3"/>
  <c r="R28" i="3" s="1"/>
  <c r="Q28" i="3"/>
  <c r="AK28" i="3" s="1"/>
  <c r="S28" i="3"/>
  <c r="AD28" i="3"/>
  <c r="AE28" i="3" s="1"/>
  <c r="AI28" i="3" s="1"/>
  <c r="AL28" i="3"/>
  <c r="AM28" i="3"/>
  <c r="AO28" i="3" s="1"/>
  <c r="AQ28" i="3"/>
  <c r="O29" i="3"/>
  <c r="R29" i="3" s="1"/>
  <c r="Q29" i="3"/>
  <c r="S29" i="3"/>
  <c r="AD29" i="3"/>
  <c r="AE29" i="3" s="1"/>
  <c r="AL29" i="3"/>
  <c r="AM29" i="3" s="1"/>
  <c r="AQ29" i="3"/>
  <c r="O30" i="3"/>
  <c r="R30" i="3" s="1"/>
  <c r="Q30" i="3"/>
  <c r="S30" i="3"/>
  <c r="AD30" i="3"/>
  <c r="AE30" i="3" s="1"/>
  <c r="AK30" i="3"/>
  <c r="AL30" i="3"/>
  <c r="AM30" i="3" s="1"/>
  <c r="AQ30" i="3"/>
  <c r="O31" i="3"/>
  <c r="R31" i="3" s="1"/>
  <c r="Q31" i="3"/>
  <c r="S31" i="3"/>
  <c r="AD31" i="3"/>
  <c r="AE31" i="3" s="1"/>
  <c r="AK31" i="3"/>
  <c r="AJ31" i="3" s="1"/>
  <c r="AL31" i="3"/>
  <c r="AM31" i="3" s="1"/>
  <c r="O32" i="3"/>
  <c r="R32" i="3" s="1"/>
  <c r="Q32" i="3"/>
  <c r="AK32" i="3" s="1"/>
  <c r="S32" i="3"/>
  <c r="AD32" i="3"/>
  <c r="AE32" i="3" s="1"/>
  <c r="AI32" i="3" s="1"/>
  <c r="AL32" i="3"/>
  <c r="AM32" i="3" s="1"/>
  <c r="AO32" i="3" s="1"/>
  <c r="AQ32" i="3"/>
  <c r="O33" i="3"/>
  <c r="R33" i="3" s="1"/>
  <c r="Q33" i="3"/>
  <c r="S33" i="3"/>
  <c r="AD33" i="3"/>
  <c r="AE33" i="3" s="1"/>
  <c r="AL33" i="3"/>
  <c r="AM33" i="3" s="1"/>
  <c r="AQ33" i="3"/>
  <c r="O34" i="3"/>
  <c r="R34" i="3" s="1"/>
  <c r="Q34" i="3"/>
  <c r="AQ34" i="3" s="1"/>
  <c r="S34" i="3"/>
  <c r="AD34" i="3"/>
  <c r="AE34" i="3" s="1"/>
  <c r="AK34" i="3"/>
  <c r="AL34" i="3"/>
  <c r="AM34" i="3" s="1"/>
  <c r="O35" i="3"/>
  <c r="R35" i="3" s="1"/>
  <c r="Q35" i="3"/>
  <c r="S35" i="3"/>
  <c r="AD35" i="3"/>
  <c r="AE35" i="3" s="1"/>
  <c r="AL35" i="3"/>
  <c r="AM35" i="3" s="1"/>
  <c r="AQ35" i="3"/>
  <c r="O36" i="3"/>
  <c r="R36" i="3" s="1"/>
  <c r="Q36" i="3"/>
  <c r="AK36" i="3" s="1"/>
  <c r="S36" i="3"/>
  <c r="AD36" i="3"/>
  <c r="AE36" i="3" s="1"/>
  <c r="AL36" i="3"/>
  <c r="AM36" i="3" s="1"/>
  <c r="AO36" i="3" s="1"/>
  <c r="AN36" i="3" s="1"/>
  <c r="AQ36" i="3"/>
  <c r="O37" i="3"/>
  <c r="R37" i="3" s="1"/>
  <c r="Q37" i="3"/>
  <c r="AK37" i="3" s="1"/>
  <c r="S37" i="3"/>
  <c r="AD37" i="3"/>
  <c r="AE37" i="3" s="1"/>
  <c r="AL37" i="3"/>
  <c r="AM37" i="3" s="1"/>
  <c r="AO37" i="3" s="1"/>
  <c r="AN37" i="3" s="1"/>
  <c r="AQ37" i="3"/>
  <c r="O38" i="3"/>
  <c r="R38" i="3" s="1"/>
  <c r="Q38" i="3"/>
  <c r="AK38" i="3" s="1"/>
  <c r="S38" i="3"/>
  <c r="AD38" i="3"/>
  <c r="AE38" i="3" s="1"/>
  <c r="AL38" i="3"/>
  <c r="AM38" i="3" s="1"/>
  <c r="AQ38" i="3"/>
  <c r="O39" i="3"/>
  <c r="R39" i="3" s="1"/>
  <c r="Q39" i="3"/>
  <c r="AK39" i="3" s="1"/>
  <c r="S39" i="3"/>
  <c r="AD39" i="3"/>
  <c r="AE39" i="3" s="1"/>
  <c r="AL39" i="3"/>
  <c r="AM39" i="3" s="1"/>
  <c r="AO39" i="3" s="1"/>
  <c r="AQ39" i="3"/>
  <c r="O40" i="3"/>
  <c r="R40" i="3" s="1"/>
  <c r="Q40" i="3"/>
  <c r="S40" i="3"/>
  <c r="AD40" i="3"/>
  <c r="AE40" i="3" s="1"/>
  <c r="AL40" i="3"/>
  <c r="AM40" i="3" s="1"/>
  <c r="AO40" i="3" s="1"/>
  <c r="AQ40" i="3"/>
  <c r="O41" i="3"/>
  <c r="R41" i="3" s="1"/>
  <c r="Q41" i="3"/>
  <c r="AK41" i="3" s="1"/>
  <c r="S41" i="3"/>
  <c r="AD41" i="3"/>
  <c r="AE41" i="3" s="1"/>
  <c r="AL41" i="3"/>
  <c r="AM41" i="3" s="1"/>
  <c r="AQ41" i="3"/>
  <c r="O42" i="3"/>
  <c r="R42" i="3" s="1"/>
  <c r="Q42" i="3"/>
  <c r="AK42" i="3" s="1"/>
  <c r="S42" i="3"/>
  <c r="AD42" i="3"/>
  <c r="AE42" i="3" s="1"/>
  <c r="AL42" i="3"/>
  <c r="AM42" i="3" s="1"/>
  <c r="AQ42" i="3"/>
  <c r="I43" i="3"/>
  <c r="J43" i="3"/>
  <c r="K43" i="3"/>
  <c r="L43" i="3"/>
  <c r="U43" i="3"/>
  <c r="AR43" i="3"/>
  <c r="AS43" i="3"/>
  <c r="AT43" i="3"/>
  <c r="AU43" i="3"/>
  <c r="AV43" i="3"/>
  <c r="AW43" i="3"/>
  <c r="AX43" i="3"/>
  <c r="AY43" i="3"/>
  <c r="AZ43" i="3"/>
  <c r="O44" i="3"/>
  <c r="R44" i="3" s="1"/>
  <c r="Q44" i="3"/>
  <c r="AK44" i="3" s="1"/>
  <c r="S44" i="3"/>
  <c r="AD44" i="3"/>
  <c r="AL44" i="3"/>
  <c r="AM44" i="3" s="1"/>
  <c r="AO44" i="3" s="1"/>
  <c r="AQ44" i="3"/>
  <c r="O45" i="3"/>
  <c r="R45" i="3" s="1"/>
  <c r="Q45" i="3"/>
  <c r="AK45" i="3" s="1"/>
  <c r="S45" i="3"/>
  <c r="AD45" i="3"/>
  <c r="AE45" i="3" s="1"/>
  <c r="AI45" i="3" s="1"/>
  <c r="AL45" i="3"/>
  <c r="AQ45" i="3"/>
  <c r="O46" i="3"/>
  <c r="R46" i="3" s="1"/>
  <c r="Q46" i="3"/>
  <c r="AK46" i="3" s="1"/>
  <c r="S46" i="3"/>
  <c r="AD46" i="3"/>
  <c r="AE46" i="3" s="1"/>
  <c r="AI46" i="3" s="1"/>
  <c r="AL46" i="3"/>
  <c r="AM46" i="3" s="1"/>
  <c r="AQ46" i="3"/>
  <c r="O47" i="3"/>
  <c r="R47" i="3" s="1"/>
  <c r="Q47" i="3"/>
  <c r="AK47" i="3" s="1"/>
  <c r="S47" i="3"/>
  <c r="AD47" i="3"/>
  <c r="AE47" i="3" s="1"/>
  <c r="AL47" i="3"/>
  <c r="AM47" i="3" s="1"/>
  <c r="AQ47" i="3"/>
  <c r="AP47" i="3" s="1"/>
  <c r="O48" i="3"/>
  <c r="R48" i="3" s="1"/>
  <c r="Q48" i="3"/>
  <c r="AQ48" i="3" s="1"/>
  <c r="S48" i="3"/>
  <c r="AD48" i="3"/>
  <c r="AE48" i="3" s="1"/>
  <c r="AK48" i="3"/>
  <c r="AL48" i="3"/>
  <c r="AM48" i="3" s="1"/>
  <c r="O49" i="3"/>
  <c r="R49" i="3" s="1"/>
  <c r="Q49" i="3"/>
  <c r="AK49" i="3" s="1"/>
  <c r="S49" i="3"/>
  <c r="AD49" i="3"/>
  <c r="AE49" i="3" s="1"/>
  <c r="AI49" i="3" s="1"/>
  <c r="AH49" i="3" s="1"/>
  <c r="AL49" i="3"/>
  <c r="AM49" i="3" s="1"/>
  <c r="AQ49" i="3"/>
  <c r="O50" i="3"/>
  <c r="R50" i="3" s="1"/>
  <c r="Q50" i="3"/>
  <c r="AK50" i="3" s="1"/>
  <c r="S50" i="3"/>
  <c r="AD50" i="3"/>
  <c r="AE50" i="3" s="1"/>
  <c r="AI50" i="3" s="1"/>
  <c r="AL50" i="3"/>
  <c r="AM50" i="3" s="1"/>
  <c r="AQ50" i="3"/>
  <c r="O51" i="3"/>
  <c r="R51" i="3" s="1"/>
  <c r="Q51" i="3"/>
  <c r="S51" i="3"/>
  <c r="AD51" i="3"/>
  <c r="AE51" i="3" s="1"/>
  <c r="AL51" i="3"/>
  <c r="AM51" i="3" s="1"/>
  <c r="AQ51" i="3"/>
  <c r="O52" i="3"/>
  <c r="R52" i="3" s="1"/>
  <c r="Q52" i="3"/>
  <c r="S52" i="3"/>
  <c r="AD52" i="3"/>
  <c r="AE52" i="3" s="1"/>
  <c r="AI52" i="3" s="1"/>
  <c r="AL52" i="3"/>
  <c r="AM52" i="3" s="1"/>
  <c r="AO52" i="3"/>
  <c r="AQ52" i="3"/>
  <c r="O53" i="3"/>
  <c r="R53" i="3" s="1"/>
  <c r="Q53" i="3"/>
  <c r="AK53" i="3" s="1"/>
  <c r="S53" i="3"/>
  <c r="AD53" i="3"/>
  <c r="AE53" i="3" s="1"/>
  <c r="AI53" i="3"/>
  <c r="AL53" i="3"/>
  <c r="AM53" i="3" s="1"/>
  <c r="AO53" i="3" s="1"/>
  <c r="AN53" i="3"/>
  <c r="AQ53" i="3"/>
  <c r="O54" i="3"/>
  <c r="R54" i="3" s="1"/>
  <c r="Q54" i="3"/>
  <c r="S54" i="3"/>
  <c r="AD54" i="3"/>
  <c r="AE54" i="3" s="1"/>
  <c r="AL54" i="3"/>
  <c r="AM54" i="3" s="1"/>
  <c r="AO54" i="3" s="1"/>
  <c r="AQ54" i="3"/>
  <c r="O55" i="3"/>
  <c r="R55" i="3" s="1"/>
  <c r="Q55" i="3"/>
  <c r="S55" i="3"/>
  <c r="AD55" i="3"/>
  <c r="AE55" i="3" s="1"/>
  <c r="AI55" i="3" s="1"/>
  <c r="AK55" i="3"/>
  <c r="AL55" i="3"/>
  <c r="AM55" i="3" s="1"/>
  <c r="AO55" i="3" s="1"/>
  <c r="AQ55" i="3"/>
  <c r="O56" i="3"/>
  <c r="R56" i="3" s="1"/>
  <c r="Q56" i="3"/>
  <c r="S56" i="3"/>
  <c r="AD56" i="3"/>
  <c r="AE56" i="3" s="1"/>
  <c r="AL56" i="3"/>
  <c r="AM56" i="3" s="1"/>
  <c r="AQ56" i="3"/>
  <c r="O57" i="3"/>
  <c r="R57" i="3" s="1"/>
  <c r="Q57" i="3"/>
  <c r="AK57" i="3" s="1"/>
  <c r="S57" i="3"/>
  <c r="AD57" i="3"/>
  <c r="AE57" i="3" s="1"/>
  <c r="AL57" i="3"/>
  <c r="AM57" i="3" s="1"/>
  <c r="AQ57" i="3"/>
  <c r="O58" i="3"/>
  <c r="R58" i="3" s="1"/>
  <c r="Q58" i="3"/>
  <c r="S58" i="3"/>
  <c r="AD58" i="3"/>
  <c r="AE58" i="3" s="1"/>
  <c r="AL58" i="3"/>
  <c r="AM58" i="3" s="1"/>
  <c r="AQ58" i="3"/>
  <c r="O59" i="3"/>
  <c r="R59" i="3" s="1"/>
  <c r="Q59" i="3"/>
  <c r="AK59" i="3" s="1"/>
  <c r="S59" i="3"/>
  <c r="AD59" i="3"/>
  <c r="AE59" i="3" s="1"/>
  <c r="AL59" i="3"/>
  <c r="AM59" i="3" s="1"/>
  <c r="AQ59" i="3"/>
  <c r="I60" i="3"/>
  <c r="J60" i="3"/>
  <c r="K60" i="3"/>
  <c r="L60" i="3"/>
  <c r="U60" i="3"/>
  <c r="AR60" i="3"/>
  <c r="AS60" i="3"/>
  <c r="AT60" i="3"/>
  <c r="AU60" i="3"/>
  <c r="AV60" i="3"/>
  <c r="AW60" i="3"/>
  <c r="AX60" i="3"/>
  <c r="AY60" i="3"/>
  <c r="AZ60" i="3"/>
  <c r="O61" i="3"/>
  <c r="R61" i="3" s="1"/>
  <c r="Q61" i="3"/>
  <c r="S61" i="3"/>
  <c r="AD61" i="3"/>
  <c r="AE61" i="3" s="1"/>
  <c r="AL61" i="3"/>
  <c r="AQ61" i="3"/>
  <c r="O62" i="3"/>
  <c r="R62" i="3" s="1"/>
  <c r="Q62" i="3"/>
  <c r="AK62" i="3" s="1"/>
  <c r="S62" i="3"/>
  <c r="AD62" i="3"/>
  <c r="AE62" i="3" s="1"/>
  <c r="AL62" i="3"/>
  <c r="AM62" i="3" s="1"/>
  <c r="AQ62" i="3"/>
  <c r="O63" i="3"/>
  <c r="R63" i="3" s="1"/>
  <c r="Q63" i="3"/>
  <c r="S63" i="3"/>
  <c r="AD63" i="3"/>
  <c r="AE63" i="3" s="1"/>
  <c r="AL63" i="3"/>
  <c r="AM63" i="3" s="1"/>
  <c r="AQ63" i="3"/>
  <c r="O64" i="3"/>
  <c r="R64" i="3" s="1"/>
  <c r="Q64" i="3"/>
  <c r="AK64" i="3" s="1"/>
  <c r="S64" i="3"/>
  <c r="AD64" i="3"/>
  <c r="AE64" i="3" s="1"/>
  <c r="AI64" i="3" s="1"/>
  <c r="AL64" i="3"/>
  <c r="AM64" i="3" s="1"/>
  <c r="AO64" i="3" s="1"/>
  <c r="AQ64" i="3"/>
  <c r="O65" i="3"/>
  <c r="Q65" i="3"/>
  <c r="R65" i="3"/>
  <c r="S65" i="3"/>
  <c r="AD65" i="3"/>
  <c r="AE65" i="3" s="1"/>
  <c r="AL65" i="3"/>
  <c r="AM65" i="3" s="1"/>
  <c r="AO65" i="3" s="1"/>
  <c r="AN65" i="3" s="1"/>
  <c r="AQ65" i="3"/>
  <c r="O66" i="3"/>
  <c r="R66" i="3" s="1"/>
  <c r="Q66" i="3"/>
  <c r="AK66" i="3" s="1"/>
  <c r="S66" i="3"/>
  <c r="AD66" i="3"/>
  <c r="AE66" i="3" s="1"/>
  <c r="AI66" i="3" s="1"/>
  <c r="AL66" i="3"/>
  <c r="AM66" i="3" s="1"/>
  <c r="AO66" i="3" s="1"/>
  <c r="AQ66" i="3"/>
  <c r="O67" i="3"/>
  <c r="R67" i="3" s="1"/>
  <c r="Q67" i="3"/>
  <c r="AK67" i="3" s="1"/>
  <c r="S67" i="3"/>
  <c r="AD67" i="3"/>
  <c r="AL67" i="3"/>
  <c r="AM67" i="3" s="1"/>
  <c r="AQ67" i="3"/>
  <c r="O68" i="3"/>
  <c r="R68" i="3" s="1"/>
  <c r="Q68" i="3"/>
  <c r="AK68" i="3" s="1"/>
  <c r="S68" i="3"/>
  <c r="AD68" i="3"/>
  <c r="AE68" i="3" s="1"/>
  <c r="AI68" i="3" s="1"/>
  <c r="AL68" i="3"/>
  <c r="AM68" i="3" s="1"/>
  <c r="AQ68" i="3"/>
  <c r="O69" i="3"/>
  <c r="R69" i="3" s="1"/>
  <c r="Q69" i="3"/>
  <c r="AK69" i="3" s="1"/>
  <c r="S69" i="3"/>
  <c r="AD69" i="3"/>
  <c r="AE69" i="3" s="1"/>
  <c r="AL69" i="3"/>
  <c r="AM69" i="3" s="1"/>
  <c r="AO69" i="3" s="1"/>
  <c r="AN69" i="3" s="1"/>
  <c r="AQ69" i="3"/>
  <c r="AP69" i="3" s="1"/>
  <c r="O70" i="3"/>
  <c r="R70" i="3" s="1"/>
  <c r="Q70" i="3"/>
  <c r="S70" i="3"/>
  <c r="AD70" i="3"/>
  <c r="AE70" i="3" s="1"/>
  <c r="AK70" i="3"/>
  <c r="AL70" i="3"/>
  <c r="AM70" i="3" s="1"/>
  <c r="AO70" i="3" s="1"/>
  <c r="AN70" i="3" s="1"/>
  <c r="AQ70" i="3"/>
  <c r="O71" i="3"/>
  <c r="R71" i="3" s="1"/>
  <c r="Q71" i="3"/>
  <c r="AK71" i="3" s="1"/>
  <c r="S71" i="3"/>
  <c r="AD71" i="3"/>
  <c r="AE71" i="3" s="1"/>
  <c r="AL71" i="3"/>
  <c r="AM71" i="3" s="1"/>
  <c r="AP71" i="3" s="1"/>
  <c r="AQ71" i="3"/>
  <c r="O72" i="3"/>
  <c r="R72" i="3" s="1"/>
  <c r="Q72" i="3"/>
  <c r="AK72" i="3" s="1"/>
  <c r="S72" i="3"/>
  <c r="AD72" i="3"/>
  <c r="AE72" i="3" s="1"/>
  <c r="AL72" i="3"/>
  <c r="AM72" i="3" s="1"/>
  <c r="AO72" i="3" s="1"/>
  <c r="AQ72" i="3"/>
  <c r="O73" i="3"/>
  <c r="R73" i="3" s="1"/>
  <c r="Q73" i="3"/>
  <c r="S73" i="3"/>
  <c r="AD73" i="3"/>
  <c r="AE73" i="3" s="1"/>
  <c r="AL73" i="3"/>
  <c r="AM73" i="3" s="1"/>
  <c r="AO73" i="3" s="1"/>
  <c r="AQ73" i="3"/>
  <c r="O74" i="3"/>
  <c r="R74" i="3" s="1"/>
  <c r="Q74" i="3"/>
  <c r="AK74" i="3" s="1"/>
  <c r="S74" i="3"/>
  <c r="AD74" i="3"/>
  <c r="AE74" i="3" s="1"/>
  <c r="AL74" i="3"/>
  <c r="AM74" i="3" s="1"/>
  <c r="AQ74" i="3"/>
  <c r="O75" i="3"/>
  <c r="R75" i="3" s="1"/>
  <c r="Q75" i="3"/>
  <c r="AK75" i="3" s="1"/>
  <c r="S75" i="3"/>
  <c r="AD75" i="3"/>
  <c r="AE75" i="3" s="1"/>
  <c r="AL75" i="3"/>
  <c r="AM75" i="3" s="1"/>
  <c r="AQ75" i="3"/>
  <c r="O76" i="3"/>
  <c r="R76" i="3" s="1"/>
  <c r="Q76" i="3"/>
  <c r="S76" i="3"/>
  <c r="AD76" i="3"/>
  <c r="AE76" i="3" s="1"/>
  <c r="AI76" i="3" s="1"/>
  <c r="AH76" i="3" s="1"/>
  <c r="AK76" i="3"/>
  <c r="AL76" i="3"/>
  <c r="AM76" i="3"/>
  <c r="AQ76" i="3"/>
  <c r="I77" i="3"/>
  <c r="J77" i="3"/>
  <c r="K77" i="3"/>
  <c r="L77" i="3"/>
  <c r="U77" i="3"/>
  <c r="AR77" i="3"/>
  <c r="AS77" i="3"/>
  <c r="AT77" i="3"/>
  <c r="AU77" i="3"/>
  <c r="AV77" i="3"/>
  <c r="AW77" i="3"/>
  <c r="AX77" i="3"/>
  <c r="AY77" i="3"/>
  <c r="AZ77" i="3"/>
  <c r="O78" i="3"/>
  <c r="R78" i="3" s="1"/>
  <c r="Q78" i="3"/>
  <c r="S78" i="3"/>
  <c r="AD78" i="3"/>
  <c r="AE78" i="3" s="1"/>
  <c r="AI78" i="3"/>
  <c r="AL78" i="3"/>
  <c r="AQ78" i="3"/>
  <c r="O79" i="3"/>
  <c r="R79" i="3" s="1"/>
  <c r="Q79" i="3"/>
  <c r="AK79" i="3" s="1"/>
  <c r="S79" i="3"/>
  <c r="AD79" i="3"/>
  <c r="AE79" i="3" s="1"/>
  <c r="AL79" i="3"/>
  <c r="AM79" i="3" s="1"/>
  <c r="AQ79" i="3"/>
  <c r="O80" i="3"/>
  <c r="R80" i="3" s="1"/>
  <c r="Q80" i="3"/>
  <c r="AK80" i="3" s="1"/>
  <c r="S80" i="3"/>
  <c r="AD80" i="3"/>
  <c r="AE80" i="3" s="1"/>
  <c r="AL80" i="3"/>
  <c r="AM80" i="3" s="1"/>
  <c r="AQ80" i="3"/>
  <c r="O81" i="3"/>
  <c r="R81" i="3" s="1"/>
  <c r="Q81" i="3"/>
  <c r="AK81" i="3" s="1"/>
  <c r="S81" i="3"/>
  <c r="AD81" i="3"/>
  <c r="AE81" i="3" s="1"/>
  <c r="AL81" i="3"/>
  <c r="AM81" i="3" s="1"/>
  <c r="AQ81" i="3"/>
  <c r="O82" i="3"/>
  <c r="R82" i="3" s="1"/>
  <c r="Q82" i="3"/>
  <c r="AK82" i="3" s="1"/>
  <c r="S82" i="3"/>
  <c r="AD82" i="3"/>
  <c r="AE82" i="3" s="1"/>
  <c r="AL82" i="3"/>
  <c r="AM82" i="3" s="1"/>
  <c r="AQ82" i="3"/>
  <c r="O83" i="3"/>
  <c r="R83" i="3" s="1"/>
  <c r="Q83" i="3"/>
  <c r="AK83" i="3" s="1"/>
  <c r="S83" i="3"/>
  <c r="AD83" i="3"/>
  <c r="AE83" i="3" s="1"/>
  <c r="AI83" i="3" s="1"/>
  <c r="AL83" i="3"/>
  <c r="AM83" i="3" s="1"/>
  <c r="AQ83" i="3"/>
  <c r="O84" i="3"/>
  <c r="R84" i="3" s="1"/>
  <c r="Q84" i="3"/>
  <c r="S84" i="3"/>
  <c r="AD84" i="3"/>
  <c r="AE84" i="3" s="1"/>
  <c r="AL84" i="3"/>
  <c r="AM84" i="3" s="1"/>
  <c r="AQ84" i="3"/>
  <c r="O85" i="3"/>
  <c r="R85" i="3" s="1"/>
  <c r="Q85" i="3"/>
  <c r="S85" i="3"/>
  <c r="AD85" i="3"/>
  <c r="AE85" i="3" s="1"/>
  <c r="AI85" i="3" s="1"/>
  <c r="AK85" i="3"/>
  <c r="AL85" i="3"/>
  <c r="AM85" i="3" s="1"/>
  <c r="AO85" i="3" s="1"/>
  <c r="I86" i="3"/>
  <c r="J86" i="3"/>
  <c r="K86" i="3"/>
  <c r="L86" i="3"/>
  <c r="U86" i="3"/>
  <c r="AR86" i="3"/>
  <c r="AS86" i="3"/>
  <c r="AT86" i="3"/>
  <c r="AU86" i="3"/>
  <c r="AV86" i="3"/>
  <c r="AW86" i="3"/>
  <c r="AX86" i="3"/>
  <c r="AY86" i="3"/>
  <c r="AZ86" i="3"/>
  <c r="O87" i="3"/>
  <c r="R87" i="3" s="1"/>
  <c r="Q87" i="3"/>
  <c r="S87" i="3"/>
  <c r="AD87" i="3"/>
  <c r="AK87" i="3"/>
  <c r="AL87" i="3"/>
  <c r="AM87" i="3" s="1"/>
  <c r="O88" i="3"/>
  <c r="R88" i="3" s="1"/>
  <c r="Q88" i="3"/>
  <c r="S88" i="3"/>
  <c r="AD88" i="3"/>
  <c r="AE88" i="3" s="1"/>
  <c r="AI88" i="3" s="1"/>
  <c r="AK88" i="3"/>
  <c r="AL88" i="3"/>
  <c r="AM88" i="3" s="1"/>
  <c r="AO88" i="3" s="1"/>
  <c r="AQ88" i="3"/>
  <c r="O89" i="3"/>
  <c r="R89" i="3" s="1"/>
  <c r="Q89" i="3"/>
  <c r="AK89" i="3" s="1"/>
  <c r="S89" i="3"/>
  <c r="AD89" i="3"/>
  <c r="AE89" i="3" s="1"/>
  <c r="AI89" i="3" s="1"/>
  <c r="AL89" i="3"/>
  <c r="AM89" i="3" s="1"/>
  <c r="AQ89" i="3"/>
  <c r="O90" i="3"/>
  <c r="R90" i="3" s="1"/>
  <c r="Q90" i="3"/>
  <c r="AK90" i="3" s="1"/>
  <c r="S90" i="3"/>
  <c r="AD90" i="3"/>
  <c r="AE90" i="3" s="1"/>
  <c r="AL90" i="3"/>
  <c r="AM90" i="3" s="1"/>
  <c r="AQ90" i="3"/>
  <c r="AP90" i="3" s="1"/>
  <c r="O91" i="3"/>
  <c r="Q91" i="3"/>
  <c r="R91" i="3"/>
  <c r="S91" i="3"/>
  <c r="AD91" i="3"/>
  <c r="AE91" i="3" s="1"/>
  <c r="AK91" i="3"/>
  <c r="AL91" i="3"/>
  <c r="AM91" i="3" s="1"/>
  <c r="AQ91" i="3"/>
  <c r="O92" i="3"/>
  <c r="R92" i="3" s="1"/>
  <c r="Q92" i="3"/>
  <c r="S92" i="3"/>
  <c r="AD92" i="3"/>
  <c r="AE92" i="3" s="1"/>
  <c r="AK92" i="3"/>
  <c r="AL92" i="3"/>
  <c r="AM92" i="3" s="1"/>
  <c r="AQ92" i="3"/>
  <c r="O93" i="3"/>
  <c r="R93" i="3" s="1"/>
  <c r="Q93" i="3"/>
  <c r="S93" i="3"/>
  <c r="AD93" i="3"/>
  <c r="AE93" i="3" s="1"/>
  <c r="AI93" i="3" s="1"/>
  <c r="AL93" i="3"/>
  <c r="AM93" i="3" s="1"/>
  <c r="AO93" i="3" s="1"/>
  <c r="AQ93" i="3"/>
  <c r="O94" i="3"/>
  <c r="R94" i="3" s="1"/>
  <c r="Q94" i="3"/>
  <c r="S94" i="3"/>
  <c r="AD94" i="3"/>
  <c r="AE94" i="3" s="1"/>
  <c r="AK94" i="3"/>
  <c r="AL94" i="3"/>
  <c r="AM94" i="3" s="1"/>
  <c r="O95" i="3"/>
  <c r="R95" i="3" s="1"/>
  <c r="Q95" i="3"/>
  <c r="S95" i="3"/>
  <c r="AD95" i="3"/>
  <c r="AE95" i="3" s="1"/>
  <c r="AK95" i="3"/>
  <c r="AL95" i="3"/>
  <c r="AM95" i="3"/>
  <c r="AQ95" i="3"/>
  <c r="O96" i="3"/>
  <c r="R96" i="3" s="1"/>
  <c r="Q96" i="3"/>
  <c r="S96" i="3"/>
  <c r="AD96" i="3"/>
  <c r="AE96" i="3" s="1"/>
  <c r="AL96" i="3"/>
  <c r="AQ96" i="3"/>
  <c r="I97" i="3"/>
  <c r="J97" i="3"/>
  <c r="K97" i="3"/>
  <c r="L97" i="3"/>
  <c r="U97" i="3"/>
  <c r="AR97" i="3"/>
  <c r="AS97" i="3"/>
  <c r="AT97" i="3"/>
  <c r="AU97" i="3"/>
  <c r="AV97" i="3"/>
  <c r="AW97" i="3"/>
  <c r="AX97" i="3"/>
  <c r="AY97" i="3"/>
  <c r="AZ97" i="3"/>
  <c r="O98" i="3"/>
  <c r="R98" i="3" s="1"/>
  <c r="Q98" i="3"/>
  <c r="AK98" i="3" s="1"/>
  <c r="S98" i="3"/>
  <c r="AD98" i="3"/>
  <c r="AE98" i="3" s="1"/>
  <c r="AL98" i="3"/>
  <c r="AM98" i="3" s="1"/>
  <c r="AQ98" i="3"/>
  <c r="O99" i="3"/>
  <c r="R99" i="3" s="1"/>
  <c r="Q99" i="3"/>
  <c r="S99" i="3"/>
  <c r="AD99" i="3"/>
  <c r="AL99" i="3"/>
  <c r="AM99" i="3" s="1"/>
  <c r="AQ99" i="3"/>
  <c r="O100" i="3"/>
  <c r="R100" i="3" s="1"/>
  <c r="Q100" i="3"/>
  <c r="AK100" i="3" s="1"/>
  <c r="S100" i="3"/>
  <c r="AD100" i="3"/>
  <c r="AE100" i="3" s="1"/>
  <c r="AL100" i="3"/>
  <c r="AM100" i="3" s="1"/>
  <c r="AQ100" i="3"/>
  <c r="O101" i="3"/>
  <c r="R101" i="3" s="1"/>
  <c r="Q101" i="3"/>
  <c r="S101" i="3"/>
  <c r="AD101" i="3"/>
  <c r="AE101" i="3" s="1"/>
  <c r="AL101" i="3"/>
  <c r="AM101" i="3" s="1"/>
  <c r="AQ101" i="3"/>
  <c r="O102" i="3"/>
  <c r="R102" i="3" s="1"/>
  <c r="Q102" i="3"/>
  <c r="AK102" i="3" s="1"/>
  <c r="S102" i="3"/>
  <c r="AD102" i="3"/>
  <c r="AE102" i="3" s="1"/>
  <c r="AI102" i="3" s="1"/>
  <c r="AL102" i="3"/>
  <c r="AM102" i="3" s="1"/>
  <c r="AO102" i="3" s="1"/>
  <c r="AQ102" i="3"/>
  <c r="O103" i="3"/>
  <c r="R103" i="3" s="1"/>
  <c r="Q103" i="3"/>
  <c r="S103" i="3"/>
  <c r="AD103" i="3"/>
  <c r="AE103" i="3" s="1"/>
  <c r="AL103" i="3"/>
  <c r="AM103" i="3" s="1"/>
  <c r="AQ103" i="3"/>
  <c r="O104" i="3"/>
  <c r="R104" i="3" s="1"/>
  <c r="Q104" i="3"/>
  <c r="AQ104" i="3" s="1"/>
  <c r="S104" i="3"/>
  <c r="AD104" i="3"/>
  <c r="AE104" i="3" s="1"/>
  <c r="AI104" i="3" s="1"/>
  <c r="AK104" i="3"/>
  <c r="AL104" i="3"/>
  <c r="AM104" i="3" s="1"/>
  <c r="AO104" i="3" s="1"/>
  <c r="O105" i="3"/>
  <c r="R105" i="3" s="1"/>
  <c r="Q105" i="3"/>
  <c r="S105" i="3"/>
  <c r="AD105" i="3"/>
  <c r="AE105" i="3" s="1"/>
  <c r="AK105" i="3"/>
  <c r="AL105" i="3"/>
  <c r="AM105" i="3" s="1"/>
  <c r="I106" i="3"/>
  <c r="J106" i="3"/>
  <c r="K106" i="3"/>
  <c r="L106" i="3"/>
  <c r="U106" i="3"/>
  <c r="AR106" i="3"/>
  <c r="AS106" i="3"/>
  <c r="AT106" i="3"/>
  <c r="AU106" i="3"/>
  <c r="AV106" i="3"/>
  <c r="AW106" i="3"/>
  <c r="AX106" i="3"/>
  <c r="AY106" i="3"/>
  <c r="AZ106" i="3"/>
  <c r="O107" i="3"/>
  <c r="R107" i="3" s="1"/>
  <c r="Q107" i="3"/>
  <c r="AK107" i="3" s="1"/>
  <c r="S107" i="3"/>
  <c r="AD107" i="3"/>
  <c r="AE107" i="3" s="1"/>
  <c r="AL107" i="3"/>
  <c r="AM107" i="3" s="1"/>
  <c r="AQ107" i="3"/>
  <c r="O108" i="3"/>
  <c r="R108" i="3" s="1"/>
  <c r="Q108" i="3"/>
  <c r="S108" i="3"/>
  <c r="AD108" i="3"/>
  <c r="AE108" i="3" s="1"/>
  <c r="AK108" i="3"/>
  <c r="AL108" i="3"/>
  <c r="O109" i="3"/>
  <c r="R109" i="3" s="1"/>
  <c r="Q109" i="3"/>
  <c r="AQ109" i="3" s="1"/>
  <c r="S109" i="3"/>
  <c r="AD109" i="3"/>
  <c r="AE109" i="3" s="1"/>
  <c r="AI109" i="3" s="1"/>
  <c r="AK109" i="3"/>
  <c r="AL109" i="3"/>
  <c r="AM109" i="3" s="1"/>
  <c r="AO109" i="3" s="1"/>
  <c r="I110" i="3"/>
  <c r="J110" i="3"/>
  <c r="K110" i="3"/>
  <c r="L110" i="3"/>
  <c r="U110" i="3"/>
  <c r="AR110" i="3"/>
  <c r="AS110" i="3"/>
  <c r="AT110" i="3"/>
  <c r="AU110" i="3"/>
  <c r="AV110" i="3"/>
  <c r="AW110" i="3"/>
  <c r="AX110" i="3"/>
  <c r="AY110" i="3"/>
  <c r="AZ110" i="3"/>
  <c r="O111" i="3"/>
  <c r="R111" i="3" s="1"/>
  <c r="Q111" i="3"/>
  <c r="S111" i="3"/>
  <c r="AD111" i="3"/>
  <c r="AE111" i="3" s="1"/>
  <c r="AI111" i="3" s="1"/>
  <c r="AH111" i="3"/>
  <c r="AL111" i="3"/>
  <c r="AQ111" i="3"/>
  <c r="O112" i="3"/>
  <c r="R112" i="3" s="1"/>
  <c r="Q112" i="3"/>
  <c r="AK112" i="3" s="1"/>
  <c r="S112" i="3"/>
  <c r="AD112" i="3"/>
  <c r="AE112" i="3" s="1"/>
  <c r="AL112" i="3"/>
  <c r="AM112" i="3" s="1"/>
  <c r="AQ112" i="3"/>
  <c r="O113" i="3"/>
  <c r="Q113" i="3"/>
  <c r="R113" i="3"/>
  <c r="S113" i="3"/>
  <c r="AD113" i="3"/>
  <c r="AE113" i="3" s="1"/>
  <c r="AI113" i="3" s="1"/>
  <c r="AL113" i="3"/>
  <c r="AM113" i="3" s="1"/>
  <c r="AQ113" i="3"/>
  <c r="O114" i="3"/>
  <c r="R114" i="3" s="1"/>
  <c r="Q114" i="3"/>
  <c r="S114" i="3"/>
  <c r="AD114" i="3"/>
  <c r="AE114" i="3" s="1"/>
  <c r="AK114" i="3"/>
  <c r="AL114" i="3"/>
  <c r="AM114" i="3" s="1"/>
  <c r="AQ114" i="3"/>
  <c r="O115" i="3"/>
  <c r="R115" i="3" s="1"/>
  <c r="Q115" i="3"/>
  <c r="S115" i="3"/>
  <c r="AD115" i="3"/>
  <c r="AL115" i="3"/>
  <c r="AM115" i="3" s="1"/>
  <c r="AQ115" i="3"/>
  <c r="O116" i="3"/>
  <c r="R116" i="3" s="1"/>
  <c r="Q116" i="3"/>
  <c r="AK116" i="3" s="1"/>
  <c r="S116" i="3"/>
  <c r="AD116" i="3"/>
  <c r="AE116" i="3" s="1"/>
  <c r="AI116" i="3" s="1"/>
  <c r="AL116" i="3"/>
  <c r="AM116" i="3" s="1"/>
  <c r="AO116" i="3" s="1"/>
  <c r="AQ116" i="3"/>
  <c r="O117" i="3"/>
  <c r="Q117" i="3"/>
  <c r="R117" i="3"/>
  <c r="S117" i="3"/>
  <c r="AD117" i="3"/>
  <c r="AE117" i="3" s="1"/>
  <c r="AL117" i="3"/>
  <c r="AM117" i="3" s="1"/>
  <c r="AQ117" i="3"/>
  <c r="O118" i="3"/>
  <c r="R118" i="3" s="1"/>
  <c r="Q118" i="3"/>
  <c r="AK118" i="3" s="1"/>
  <c r="S118" i="3"/>
  <c r="AD118" i="3"/>
  <c r="AE118" i="3" s="1"/>
  <c r="AI118" i="3" s="1"/>
  <c r="AL118" i="3"/>
  <c r="AM118" i="3" s="1"/>
  <c r="AO118" i="3" s="1"/>
  <c r="AQ118" i="3"/>
  <c r="O119" i="3"/>
  <c r="R119" i="3" s="1"/>
  <c r="Q119" i="3"/>
  <c r="S119" i="3"/>
  <c r="AD119" i="3"/>
  <c r="AE119" i="3" s="1"/>
  <c r="AL119" i="3"/>
  <c r="AM119" i="3" s="1"/>
  <c r="AQ119" i="3"/>
  <c r="O120" i="3"/>
  <c r="R120" i="3" s="1"/>
  <c r="Q120" i="3"/>
  <c r="AK120" i="3" s="1"/>
  <c r="S120" i="3"/>
  <c r="AD120" i="3"/>
  <c r="AE120" i="3" s="1"/>
  <c r="AL120" i="3"/>
  <c r="AM120" i="3" s="1"/>
  <c r="AQ120" i="3"/>
  <c r="O121" i="3"/>
  <c r="R121" i="3" s="1"/>
  <c r="Q121" i="3"/>
  <c r="AK121" i="3" s="1"/>
  <c r="S121" i="3"/>
  <c r="AD121" i="3"/>
  <c r="AE121" i="3" s="1"/>
  <c r="AL121" i="3"/>
  <c r="AM121" i="3" s="1"/>
  <c r="AQ121" i="3"/>
  <c r="O122" i="3"/>
  <c r="R122" i="3" s="1"/>
  <c r="Q122" i="3"/>
  <c r="AK122" i="3" s="1"/>
  <c r="S122" i="3"/>
  <c r="AD122" i="3"/>
  <c r="AE122" i="3"/>
  <c r="AL122" i="3"/>
  <c r="AM122" i="3" s="1"/>
  <c r="AQ122" i="3"/>
  <c r="O123" i="3"/>
  <c r="R123" i="3" s="1"/>
  <c r="Q123" i="3"/>
  <c r="AK123" i="3" s="1"/>
  <c r="AJ123" i="3" s="1"/>
  <c r="S123" i="3"/>
  <c r="AD123" i="3"/>
  <c r="AE123" i="3" s="1"/>
  <c r="AI123" i="3" s="1"/>
  <c r="AH123" i="3" s="1"/>
  <c r="AL123" i="3"/>
  <c r="AM123" i="3" s="1"/>
  <c r="AQ123" i="3"/>
  <c r="O124" i="3"/>
  <c r="R124" i="3" s="1"/>
  <c r="Q124" i="3"/>
  <c r="AK124" i="3" s="1"/>
  <c r="S124" i="3"/>
  <c r="AD124" i="3"/>
  <c r="AE124" i="3" s="1"/>
  <c r="AI124" i="3" s="1"/>
  <c r="AL124" i="3"/>
  <c r="AM124" i="3" s="1"/>
  <c r="AQ124" i="3"/>
  <c r="O125" i="3"/>
  <c r="Q125" i="3"/>
  <c r="R125" i="3"/>
  <c r="S125" i="3"/>
  <c r="AD125" i="3"/>
  <c r="AE125" i="3" s="1"/>
  <c r="AK125" i="3"/>
  <c r="AL125" i="3"/>
  <c r="AM125" i="3" s="1"/>
  <c r="AO125" i="3" s="1"/>
  <c r="O126" i="3"/>
  <c r="R126" i="3" s="1"/>
  <c r="Q126" i="3"/>
  <c r="S126" i="3"/>
  <c r="AD126" i="3"/>
  <c r="AE126" i="3" s="1"/>
  <c r="AK126" i="3"/>
  <c r="AL126" i="3"/>
  <c r="AM126" i="3" s="1"/>
  <c r="AO126" i="3" s="1"/>
  <c r="AN126" i="3"/>
  <c r="AQ126" i="3"/>
  <c r="AP126" i="3" s="1"/>
  <c r="I127" i="3"/>
  <c r="J127" i="3"/>
  <c r="K127" i="3"/>
  <c r="L127" i="3"/>
  <c r="U127" i="3"/>
  <c r="AR127" i="3"/>
  <c r="AS127" i="3"/>
  <c r="AT127" i="3"/>
  <c r="AU127" i="3"/>
  <c r="AV127" i="3"/>
  <c r="AW127" i="3"/>
  <c r="AX127" i="3"/>
  <c r="AY127" i="3"/>
  <c r="AZ127" i="3"/>
  <c r="O128" i="3"/>
  <c r="R128" i="3" s="1"/>
  <c r="Q128" i="3"/>
  <c r="S128" i="3"/>
  <c r="AD128" i="3"/>
  <c r="AE128" i="3"/>
  <c r="AL128" i="3"/>
  <c r="AQ128" i="3"/>
  <c r="O129" i="3"/>
  <c r="R129" i="3" s="1"/>
  <c r="Q129" i="3"/>
  <c r="S129" i="3"/>
  <c r="AD129" i="3"/>
  <c r="AL129" i="3"/>
  <c r="AM129" i="3" s="1"/>
  <c r="AQ129" i="3"/>
  <c r="O130" i="3"/>
  <c r="R130" i="3" s="1"/>
  <c r="Q130" i="3"/>
  <c r="AK130" i="3" s="1"/>
  <c r="S130" i="3"/>
  <c r="AD130" i="3"/>
  <c r="AE130" i="3" s="1"/>
  <c r="AL130" i="3"/>
  <c r="AM130" i="3" s="1"/>
  <c r="AQ130" i="3"/>
  <c r="O131" i="3"/>
  <c r="R131" i="3" s="1"/>
  <c r="Q131" i="3"/>
  <c r="AK131" i="3" s="1"/>
  <c r="S131" i="3"/>
  <c r="AD131" i="3"/>
  <c r="AE131" i="3" s="1"/>
  <c r="AI131" i="3" s="1"/>
  <c r="AL131" i="3"/>
  <c r="AM131" i="3" s="1"/>
  <c r="AQ131" i="3"/>
  <c r="O132" i="3"/>
  <c r="R132" i="3" s="1"/>
  <c r="Q132" i="3"/>
  <c r="AK132" i="3" s="1"/>
  <c r="S132" i="3"/>
  <c r="AD132" i="3"/>
  <c r="AE132" i="3" s="1"/>
  <c r="AI132" i="3" s="1"/>
  <c r="AL132" i="3"/>
  <c r="AM132" i="3" s="1"/>
  <c r="AO132" i="3" s="1"/>
  <c r="AN132" i="3" s="1"/>
  <c r="AQ132" i="3"/>
  <c r="O133" i="3"/>
  <c r="R133" i="3" s="1"/>
  <c r="Q133" i="3"/>
  <c r="AK133" i="3" s="1"/>
  <c r="S133" i="3"/>
  <c r="AD133" i="3"/>
  <c r="AE133" i="3" s="1"/>
  <c r="AL133" i="3"/>
  <c r="AM133" i="3" s="1"/>
  <c r="AO133" i="3" s="1"/>
  <c r="AN133" i="3" s="1"/>
  <c r="AQ133" i="3"/>
  <c r="O134" i="3"/>
  <c r="R134" i="3" s="1"/>
  <c r="Q134" i="3"/>
  <c r="S134" i="3"/>
  <c r="AD134" i="3"/>
  <c r="AE134" i="3" s="1"/>
  <c r="AI134" i="3" s="1"/>
  <c r="AL134" i="3"/>
  <c r="AM134" i="3" s="1"/>
  <c r="AQ134" i="3"/>
  <c r="O135" i="3"/>
  <c r="R135" i="3" s="1"/>
  <c r="Q135" i="3"/>
  <c r="AK135" i="3" s="1"/>
  <c r="S135" i="3"/>
  <c r="AD135" i="3"/>
  <c r="AE135" i="3" s="1"/>
  <c r="AL135" i="3"/>
  <c r="AM135" i="3" s="1"/>
  <c r="AO135" i="3"/>
  <c r="AQ135" i="3"/>
  <c r="O136" i="3"/>
  <c r="R136" i="3" s="1"/>
  <c r="Q136" i="3"/>
  <c r="S136" i="3"/>
  <c r="AD136" i="3"/>
  <c r="AE136" i="3" s="1"/>
  <c r="AL136" i="3"/>
  <c r="AM136" i="3" s="1"/>
  <c r="AO136" i="3" s="1"/>
  <c r="AQ136" i="3"/>
  <c r="O137" i="3"/>
  <c r="R137" i="3" s="1"/>
  <c r="Q137" i="3"/>
  <c r="AK137" i="3" s="1"/>
  <c r="S137" i="3"/>
  <c r="AD137" i="3"/>
  <c r="AE137" i="3" s="1"/>
  <c r="AL137" i="3"/>
  <c r="AM137" i="3" s="1"/>
  <c r="AQ137" i="3"/>
  <c r="O138" i="3"/>
  <c r="R138" i="3" s="1"/>
  <c r="Q138" i="3"/>
  <c r="AK138" i="3" s="1"/>
  <c r="S138" i="3"/>
  <c r="AD138" i="3"/>
  <c r="AE138" i="3" s="1"/>
  <c r="AL138" i="3"/>
  <c r="AM138" i="3" s="1"/>
  <c r="AQ138" i="3"/>
  <c r="O139" i="3"/>
  <c r="R139" i="3" s="1"/>
  <c r="Q139" i="3"/>
  <c r="AK139" i="3" s="1"/>
  <c r="S139" i="3"/>
  <c r="AD139" i="3"/>
  <c r="AE139" i="3" s="1"/>
  <c r="AI139" i="3" s="1"/>
  <c r="AH139" i="3" s="1"/>
  <c r="AL139" i="3"/>
  <c r="AM139" i="3" s="1"/>
  <c r="AQ139" i="3"/>
  <c r="O140" i="3"/>
  <c r="R140" i="3" s="1"/>
  <c r="Q140" i="3"/>
  <c r="S140" i="3"/>
  <c r="AD140" i="3"/>
  <c r="AE140" i="3" s="1"/>
  <c r="AK140" i="3"/>
  <c r="AL140" i="3"/>
  <c r="AM140" i="3" s="1"/>
  <c r="AQ140" i="3"/>
  <c r="O141" i="3"/>
  <c r="R141" i="3" s="1"/>
  <c r="Q141" i="3"/>
  <c r="S141" i="3"/>
  <c r="AD141" i="3"/>
  <c r="AE141" i="3" s="1"/>
  <c r="AK141" i="3"/>
  <c r="AL141" i="3"/>
  <c r="AM141" i="3" s="1"/>
  <c r="AO141" i="3" s="1"/>
  <c r="AQ141" i="3"/>
  <c r="O142" i="3"/>
  <c r="R142" i="3" s="1"/>
  <c r="Q142" i="3"/>
  <c r="AK142" i="3" s="1"/>
  <c r="S142" i="3"/>
  <c r="AD142" i="3"/>
  <c r="AE142" i="3" s="1"/>
  <c r="AL142" i="3"/>
  <c r="AM142" i="3" s="1"/>
  <c r="AQ142" i="3"/>
  <c r="O143" i="3"/>
  <c r="R143" i="3" s="1"/>
  <c r="Q143" i="3"/>
  <c r="AK143" i="3" s="1"/>
  <c r="S143" i="3"/>
  <c r="AD143" i="3"/>
  <c r="AE143" i="3" s="1"/>
  <c r="AI143" i="3" s="1"/>
  <c r="AL143" i="3"/>
  <c r="AM143" i="3" s="1"/>
  <c r="AQ143" i="3"/>
  <c r="O144" i="3"/>
  <c r="R144" i="3" s="1"/>
  <c r="Q144" i="3"/>
  <c r="S144" i="3"/>
  <c r="AD144" i="3"/>
  <c r="AE144" i="3" s="1"/>
  <c r="AK144" i="3"/>
  <c r="AL144" i="3"/>
  <c r="AM144" i="3" s="1"/>
  <c r="AO144" i="3" s="1"/>
  <c r="O145" i="3"/>
  <c r="R145" i="3" s="1"/>
  <c r="Q145" i="3"/>
  <c r="AK145" i="3" s="1"/>
  <c r="S145" i="3"/>
  <c r="AD145" i="3"/>
  <c r="AE145" i="3" s="1"/>
  <c r="AI145" i="3" s="1"/>
  <c r="AL145" i="3"/>
  <c r="AM145" i="3" s="1"/>
  <c r="AO145" i="3" s="1"/>
  <c r="AQ145" i="3"/>
  <c r="O146" i="3"/>
  <c r="R146" i="3" s="1"/>
  <c r="Q146" i="3"/>
  <c r="S146" i="3"/>
  <c r="AD146" i="3"/>
  <c r="AE146" i="3" s="1"/>
  <c r="AL146" i="3"/>
  <c r="AM146" i="3" s="1"/>
  <c r="AQ146" i="3"/>
  <c r="O147" i="3"/>
  <c r="R147" i="3" s="1"/>
  <c r="Q147" i="3"/>
  <c r="AQ147" i="3" s="1"/>
  <c r="S147" i="3"/>
  <c r="AD147" i="3"/>
  <c r="AE147" i="3" s="1"/>
  <c r="AK147" i="3"/>
  <c r="AL147" i="3"/>
  <c r="AM147" i="3" s="1"/>
  <c r="O148" i="3"/>
  <c r="R148" i="3" s="1"/>
  <c r="Q148" i="3"/>
  <c r="S148" i="3"/>
  <c r="AD148" i="3"/>
  <c r="AE148" i="3" s="1"/>
  <c r="AL148" i="3"/>
  <c r="AM148" i="3" s="1"/>
  <c r="AQ148" i="3"/>
  <c r="O149" i="3"/>
  <c r="Q149" i="3"/>
  <c r="R149" i="3"/>
  <c r="S149" i="3"/>
  <c r="AD149" i="3"/>
  <c r="AE149" i="3" s="1"/>
  <c r="AK149" i="3"/>
  <c r="AL149" i="3"/>
  <c r="AM149" i="3" s="1"/>
  <c r="AQ149" i="3"/>
  <c r="O150" i="3"/>
  <c r="R150" i="3" s="1"/>
  <c r="Q150" i="3"/>
  <c r="S150" i="3"/>
  <c r="AD150" i="3"/>
  <c r="AE150" i="3" s="1"/>
  <c r="AL150" i="3"/>
  <c r="AM150" i="3" s="1"/>
  <c r="AO150" i="3" s="1"/>
  <c r="AN150" i="3"/>
  <c r="AQ150" i="3"/>
  <c r="AP150" i="3" s="1"/>
  <c r="O151" i="3"/>
  <c r="R151" i="3" s="1"/>
  <c r="Q151" i="3"/>
  <c r="AK151" i="3" s="1"/>
  <c r="S151" i="3"/>
  <c r="AD151" i="3"/>
  <c r="AE151" i="3" s="1"/>
  <c r="AI151" i="3" s="1"/>
  <c r="AL151" i="3"/>
  <c r="AM151" i="3" s="1"/>
  <c r="AO151" i="3" s="1"/>
  <c r="AQ151" i="3"/>
  <c r="I152" i="3"/>
  <c r="J152" i="3"/>
  <c r="K152" i="3"/>
  <c r="L152" i="3"/>
  <c r="U152" i="3"/>
  <c r="AR152" i="3"/>
  <c r="AS152" i="3"/>
  <c r="AT152" i="3"/>
  <c r="AU152" i="3"/>
  <c r="AV152" i="3"/>
  <c r="AW152" i="3"/>
  <c r="AX152" i="3"/>
  <c r="AY152" i="3"/>
  <c r="AZ152" i="3"/>
  <c r="O153" i="3"/>
  <c r="R153" i="3" s="1"/>
  <c r="Q153" i="3"/>
  <c r="S153" i="3"/>
  <c r="AD153" i="3"/>
  <c r="AE153" i="3" s="1"/>
  <c r="AK153" i="3"/>
  <c r="AL153" i="3"/>
  <c r="AM153" i="3" s="1"/>
  <c r="AO153" i="3" s="1"/>
  <c r="O154" i="3"/>
  <c r="R154" i="3" s="1"/>
  <c r="Q154" i="3"/>
  <c r="AQ154" i="3" s="1"/>
  <c r="S154" i="3"/>
  <c r="AD154" i="3"/>
  <c r="AE154" i="3" s="1"/>
  <c r="AK154" i="3"/>
  <c r="AL154" i="3"/>
  <c r="AM154" i="3" s="1"/>
  <c r="O155" i="3"/>
  <c r="R155" i="3" s="1"/>
  <c r="Q155" i="3"/>
  <c r="S155" i="3"/>
  <c r="AD155" i="3"/>
  <c r="AE155" i="3" s="1"/>
  <c r="AL155" i="3"/>
  <c r="AM155" i="3" s="1"/>
  <c r="AQ155" i="3"/>
  <c r="O156" i="3"/>
  <c r="R156" i="3" s="1"/>
  <c r="T156" i="3" s="1"/>
  <c r="Q156" i="3"/>
  <c r="AK156" i="3" s="1"/>
  <c r="S156" i="3"/>
  <c r="AD156" i="3"/>
  <c r="AE156" i="3" s="1"/>
  <c r="AL156" i="3"/>
  <c r="AM156" i="3" s="1"/>
  <c r="AQ156" i="3"/>
  <c r="O157" i="3"/>
  <c r="R157" i="3" s="1"/>
  <c r="Q157" i="3"/>
  <c r="S157" i="3"/>
  <c r="AD157" i="3"/>
  <c r="AE157" i="3" s="1"/>
  <c r="AL157" i="3"/>
  <c r="AM157" i="3" s="1"/>
  <c r="AQ157" i="3"/>
  <c r="O158" i="3"/>
  <c r="R158" i="3" s="1"/>
  <c r="Q158" i="3"/>
  <c r="AK158" i="3" s="1"/>
  <c r="S158" i="3"/>
  <c r="AD158" i="3"/>
  <c r="AE158" i="3"/>
  <c r="AI158" i="3" s="1"/>
  <c r="AL158" i="3"/>
  <c r="AM158" i="3" s="1"/>
  <c r="AO158" i="3" s="1"/>
  <c r="AQ158" i="3"/>
  <c r="O159" i="3"/>
  <c r="Q159" i="3"/>
  <c r="R159" i="3"/>
  <c r="S159" i="3"/>
  <c r="AD159" i="3"/>
  <c r="AE159" i="3" s="1"/>
  <c r="AK159" i="3"/>
  <c r="AL159" i="3"/>
  <c r="AM159" i="3" s="1"/>
  <c r="O160" i="3"/>
  <c r="R160" i="3" s="1"/>
  <c r="Q160" i="3"/>
  <c r="S160" i="3"/>
  <c r="AD160" i="3"/>
  <c r="AE160" i="3" s="1"/>
  <c r="AI160" i="3" s="1"/>
  <c r="AK160" i="3"/>
  <c r="AL160" i="3"/>
  <c r="AM160" i="3" s="1"/>
  <c r="AO160" i="3" s="1"/>
  <c r="AQ160" i="3"/>
  <c r="O161" i="3"/>
  <c r="R161" i="3" s="1"/>
  <c r="Q161" i="3"/>
  <c r="S161" i="3"/>
  <c r="AD161" i="3"/>
  <c r="AE161" i="3" s="1"/>
  <c r="AK161" i="3"/>
  <c r="AL161" i="3"/>
  <c r="AM161" i="3" s="1"/>
  <c r="O162" i="3"/>
  <c r="R162" i="3" s="1"/>
  <c r="Q162" i="3"/>
  <c r="AQ162" i="3" s="1"/>
  <c r="S162" i="3"/>
  <c r="AD162" i="3"/>
  <c r="AE162" i="3" s="1"/>
  <c r="AK162" i="3"/>
  <c r="AL162" i="3"/>
  <c r="AM162" i="3" s="1"/>
  <c r="O163" i="3"/>
  <c r="Q163" i="3"/>
  <c r="R163" i="3"/>
  <c r="S163" i="3"/>
  <c r="AD163" i="3"/>
  <c r="AE163" i="3" s="1"/>
  <c r="AI163" i="3" s="1"/>
  <c r="AK163" i="3"/>
  <c r="AJ163" i="3" s="1"/>
  <c r="AL163" i="3"/>
  <c r="AM163" i="3" s="1"/>
  <c r="AO163" i="3" s="1"/>
  <c r="I164" i="3"/>
  <c r="J164" i="3"/>
  <c r="K164" i="3"/>
  <c r="L164" i="3"/>
  <c r="U164" i="3"/>
  <c r="AR164" i="3"/>
  <c r="AS164" i="3"/>
  <c r="AT164" i="3"/>
  <c r="AU164" i="3"/>
  <c r="AV164" i="3"/>
  <c r="AW164" i="3"/>
  <c r="AX164" i="3"/>
  <c r="AY164" i="3"/>
  <c r="AZ164" i="3"/>
  <c r="O165" i="3"/>
  <c r="R165" i="3" s="1"/>
  <c r="Q165" i="3"/>
  <c r="AQ165" i="3" s="1"/>
  <c r="S165" i="3"/>
  <c r="AD165" i="3"/>
  <c r="AE165" i="3" s="1"/>
  <c r="AK165" i="3"/>
  <c r="AL165" i="3"/>
  <c r="AM165" i="3" s="1"/>
  <c r="O166" i="3"/>
  <c r="R166" i="3" s="1"/>
  <c r="Q166" i="3"/>
  <c r="S166" i="3"/>
  <c r="AD166" i="3"/>
  <c r="AL166" i="3"/>
  <c r="AM166" i="3" s="1"/>
  <c r="AQ166" i="3"/>
  <c r="O167" i="3"/>
  <c r="R167" i="3" s="1"/>
  <c r="Q167" i="3"/>
  <c r="AQ167" i="3" s="1"/>
  <c r="S167" i="3"/>
  <c r="AD167" i="3"/>
  <c r="AE167" i="3" s="1"/>
  <c r="AK167" i="3"/>
  <c r="AL167" i="3"/>
  <c r="AM167" i="3" s="1"/>
  <c r="O168" i="3"/>
  <c r="R168" i="3" s="1"/>
  <c r="Q168" i="3"/>
  <c r="S168" i="3"/>
  <c r="AD168" i="3"/>
  <c r="AE168" i="3" s="1"/>
  <c r="AK168" i="3"/>
  <c r="AL168" i="3"/>
  <c r="AM168" i="3" s="1"/>
  <c r="O169" i="3"/>
  <c r="R169" i="3" s="1"/>
  <c r="Q169" i="3"/>
  <c r="AK169" i="3" s="1"/>
  <c r="S169" i="3"/>
  <c r="AD169" i="3"/>
  <c r="AE169" i="3" s="1"/>
  <c r="AI169" i="3" s="1"/>
  <c r="AL169" i="3"/>
  <c r="AM169" i="3" s="1"/>
  <c r="AO169" i="3" s="1"/>
  <c r="AQ169" i="3"/>
  <c r="O170" i="3"/>
  <c r="R170" i="3" s="1"/>
  <c r="Q170" i="3"/>
  <c r="S170" i="3"/>
  <c r="AD170" i="3"/>
  <c r="AE170" i="3" s="1"/>
  <c r="AL170" i="3"/>
  <c r="AM170" i="3" s="1"/>
  <c r="AQ170" i="3"/>
  <c r="O171" i="3"/>
  <c r="R171" i="3" s="1"/>
  <c r="Q171" i="3"/>
  <c r="AQ171" i="3" s="1"/>
  <c r="S171" i="3"/>
  <c r="AD171" i="3"/>
  <c r="AE171" i="3" s="1"/>
  <c r="AI171" i="3" s="1"/>
  <c r="AK171" i="3"/>
  <c r="AL171" i="3"/>
  <c r="AM171" i="3" s="1"/>
  <c r="AO171" i="3" s="1"/>
  <c r="O172" i="3"/>
  <c r="R172" i="3" s="1"/>
  <c r="Q172" i="3"/>
  <c r="S172" i="3"/>
  <c r="AD172" i="3"/>
  <c r="AE172" i="3" s="1"/>
  <c r="AL172" i="3"/>
  <c r="AM172" i="3" s="1"/>
  <c r="AQ172" i="3"/>
  <c r="O173" i="3"/>
  <c r="R173" i="3" s="1"/>
  <c r="Q173" i="3"/>
  <c r="AK173" i="3" s="1"/>
  <c r="S173" i="3"/>
  <c r="AD173" i="3"/>
  <c r="AE173" i="3" s="1"/>
  <c r="AL173" i="3"/>
  <c r="AM173" i="3" s="1"/>
  <c r="AQ173" i="3"/>
  <c r="O174" i="3"/>
  <c r="R174" i="3" s="1"/>
  <c r="Q174" i="3"/>
  <c r="S174" i="3"/>
  <c r="AD174" i="3"/>
  <c r="AE174" i="3" s="1"/>
  <c r="AI174" i="3" s="1"/>
  <c r="AL174" i="3"/>
  <c r="AM174" i="3" s="1"/>
  <c r="AQ174" i="3"/>
  <c r="I175" i="3"/>
  <c r="J175" i="3"/>
  <c r="K175" i="3"/>
  <c r="L175" i="3"/>
  <c r="U175" i="3"/>
  <c r="AR175" i="3"/>
  <c r="AS175" i="3"/>
  <c r="AT175" i="3"/>
  <c r="AU175" i="3"/>
  <c r="AV175" i="3"/>
  <c r="AW175" i="3"/>
  <c r="AX175" i="3"/>
  <c r="AY175" i="3"/>
  <c r="AZ175" i="3"/>
  <c r="O176" i="3"/>
  <c r="R176" i="3" s="1"/>
  <c r="Q176" i="3"/>
  <c r="AK176" i="3" s="1"/>
  <c r="S176" i="3"/>
  <c r="AD176" i="3"/>
  <c r="AE176" i="3" s="1"/>
  <c r="AL176" i="3"/>
  <c r="AQ176" i="3"/>
  <c r="O177" i="3"/>
  <c r="R177" i="3" s="1"/>
  <c r="Q177" i="3"/>
  <c r="S177" i="3"/>
  <c r="AD177" i="3"/>
  <c r="AE177" i="3" s="1"/>
  <c r="AL177" i="3"/>
  <c r="AM177" i="3" s="1"/>
  <c r="AO177" i="3" s="1"/>
  <c r="AQ177" i="3"/>
  <c r="O178" i="3"/>
  <c r="R178" i="3" s="1"/>
  <c r="Q178" i="3"/>
  <c r="AK178" i="3" s="1"/>
  <c r="S178" i="3"/>
  <c r="AD178" i="3"/>
  <c r="AE178" i="3" s="1"/>
  <c r="AI178" i="3" s="1"/>
  <c r="AL178" i="3"/>
  <c r="AM178" i="3" s="1"/>
  <c r="AO178" i="3" s="1"/>
  <c r="AQ178" i="3"/>
  <c r="O179" i="3"/>
  <c r="R179" i="3" s="1"/>
  <c r="Q179" i="3"/>
  <c r="AQ179" i="3" s="1"/>
  <c r="S179" i="3"/>
  <c r="AD179" i="3"/>
  <c r="AE179" i="3" s="1"/>
  <c r="AI179" i="3" s="1"/>
  <c r="AK179" i="3"/>
  <c r="AL179" i="3"/>
  <c r="AM179" i="3" s="1"/>
  <c r="O180" i="3"/>
  <c r="R180" i="3" s="1"/>
  <c r="Q180" i="3"/>
  <c r="AK180" i="3" s="1"/>
  <c r="S180" i="3"/>
  <c r="AD180" i="3"/>
  <c r="AE180" i="3" s="1"/>
  <c r="AL180" i="3"/>
  <c r="AM180" i="3" s="1"/>
  <c r="AO180" i="3" s="1"/>
  <c r="AQ180" i="3"/>
  <c r="O181" i="3"/>
  <c r="R181" i="3" s="1"/>
  <c r="Q181" i="3"/>
  <c r="S181" i="3"/>
  <c r="AD181" i="3"/>
  <c r="AE181" i="3" s="1"/>
  <c r="AL181" i="3"/>
  <c r="AM181" i="3" s="1"/>
  <c r="AO181" i="3" s="1"/>
  <c r="AQ181" i="3"/>
  <c r="O182" i="3"/>
  <c r="R182" i="3" s="1"/>
  <c r="Q182" i="3"/>
  <c r="S182" i="3"/>
  <c r="AD182" i="3"/>
  <c r="AE182" i="3" s="1"/>
  <c r="AK182" i="3"/>
  <c r="AL182" i="3"/>
  <c r="AM182" i="3"/>
  <c r="O183" i="3"/>
  <c r="R183" i="3" s="1"/>
  <c r="Q183" i="3"/>
  <c r="AK183" i="3" s="1"/>
  <c r="S183" i="3"/>
  <c r="AD183" i="3"/>
  <c r="AE183" i="3" s="1"/>
  <c r="AI183" i="3" s="1"/>
  <c r="AL183" i="3"/>
  <c r="AM183" i="3" s="1"/>
  <c r="AO183" i="3" s="1"/>
  <c r="AQ183" i="3"/>
  <c r="I184" i="3"/>
  <c r="J184" i="3"/>
  <c r="K184" i="3"/>
  <c r="L184" i="3"/>
  <c r="U184" i="3"/>
  <c r="AR184" i="3"/>
  <c r="AS184" i="3"/>
  <c r="AT184" i="3"/>
  <c r="AU184" i="3"/>
  <c r="AV184" i="3"/>
  <c r="AW184" i="3"/>
  <c r="AX184" i="3"/>
  <c r="AY184" i="3"/>
  <c r="AZ184" i="3"/>
  <c r="O185" i="3"/>
  <c r="R185" i="3" s="1"/>
  <c r="Q185" i="3"/>
  <c r="S185" i="3"/>
  <c r="AD185" i="3"/>
  <c r="AL185" i="3"/>
  <c r="AM185" i="3" s="1"/>
  <c r="AQ185" i="3"/>
  <c r="O186" i="3"/>
  <c r="R186" i="3" s="1"/>
  <c r="Q186" i="3"/>
  <c r="AQ186" i="3" s="1"/>
  <c r="S186" i="3"/>
  <c r="AD186" i="3"/>
  <c r="AE186" i="3" s="1"/>
  <c r="AK186" i="3"/>
  <c r="AL186" i="3"/>
  <c r="AM186" i="3" s="1"/>
  <c r="O187" i="3"/>
  <c r="R187" i="3" s="1"/>
  <c r="Q187" i="3"/>
  <c r="AQ187" i="3" s="1"/>
  <c r="S187" i="3"/>
  <c r="AD187" i="3"/>
  <c r="AE187" i="3" s="1"/>
  <c r="AI187" i="3" s="1"/>
  <c r="AK187" i="3"/>
  <c r="AL187" i="3"/>
  <c r="AM187" i="3" s="1"/>
  <c r="O188" i="3"/>
  <c r="R188" i="3" s="1"/>
  <c r="Q188" i="3"/>
  <c r="S188" i="3"/>
  <c r="AD188" i="3"/>
  <c r="AE188" i="3" s="1"/>
  <c r="AL188" i="3"/>
  <c r="AM188" i="3" s="1"/>
  <c r="AQ188" i="3"/>
  <c r="O189" i="3"/>
  <c r="R189" i="3" s="1"/>
  <c r="Q189" i="3"/>
  <c r="S189" i="3"/>
  <c r="AD189" i="3"/>
  <c r="AE189" i="3" s="1"/>
  <c r="AI189" i="3" s="1"/>
  <c r="AL189" i="3"/>
  <c r="AM189" i="3" s="1"/>
  <c r="AO189" i="3" s="1"/>
  <c r="AQ189" i="3"/>
  <c r="O190" i="3"/>
  <c r="R190" i="3" s="1"/>
  <c r="Q190" i="3"/>
  <c r="AK190" i="3" s="1"/>
  <c r="S190" i="3"/>
  <c r="AD190" i="3"/>
  <c r="AE190" i="3" s="1"/>
  <c r="AI190" i="3" s="1"/>
  <c r="AL190" i="3"/>
  <c r="AM190" i="3" s="1"/>
  <c r="AO190" i="3" s="1"/>
  <c r="AQ190" i="3"/>
  <c r="O191" i="3"/>
  <c r="R191" i="3" s="1"/>
  <c r="Q191" i="3"/>
  <c r="AK191" i="3" s="1"/>
  <c r="S191" i="3"/>
  <c r="AD191" i="3"/>
  <c r="AE191" i="3" s="1"/>
  <c r="AL191" i="3"/>
  <c r="AM191" i="3" s="1"/>
  <c r="AQ191" i="3"/>
  <c r="O192" i="3"/>
  <c r="R192" i="3" s="1"/>
  <c r="Q192" i="3"/>
  <c r="S192" i="3"/>
  <c r="AD192" i="3"/>
  <c r="AE192" i="3" s="1"/>
  <c r="AK192" i="3"/>
  <c r="AL192" i="3"/>
  <c r="AM192" i="3" s="1"/>
  <c r="AO192" i="3" s="1"/>
  <c r="AN192" i="3" s="1"/>
  <c r="O193" i="3"/>
  <c r="R193" i="3" s="1"/>
  <c r="Q193" i="3"/>
  <c r="S193" i="3"/>
  <c r="AD193" i="3"/>
  <c r="AE193" i="3" s="1"/>
  <c r="AI193" i="3" s="1"/>
  <c r="AK193" i="3"/>
  <c r="AL193" i="3"/>
  <c r="AM193" i="3" s="1"/>
  <c r="AO193" i="3" s="1"/>
  <c r="O194" i="3"/>
  <c r="R194" i="3" s="1"/>
  <c r="Q194" i="3"/>
  <c r="AQ194" i="3" s="1"/>
  <c r="S194" i="3"/>
  <c r="AD194" i="3"/>
  <c r="AE194" i="3" s="1"/>
  <c r="AK194" i="3"/>
  <c r="AL194" i="3"/>
  <c r="AM194" i="3" s="1"/>
  <c r="I195" i="3"/>
  <c r="J195" i="3"/>
  <c r="K195" i="3"/>
  <c r="L195" i="3"/>
  <c r="U195" i="3"/>
  <c r="AR195" i="3"/>
  <c r="AS195" i="3"/>
  <c r="AT195" i="3"/>
  <c r="AU195" i="3"/>
  <c r="AV195" i="3"/>
  <c r="AW195" i="3"/>
  <c r="AX195" i="3"/>
  <c r="AY195" i="3"/>
  <c r="AZ195" i="3"/>
  <c r="O196" i="3"/>
  <c r="R196" i="3" s="1"/>
  <c r="Q196" i="3"/>
  <c r="AQ196" i="3" s="1"/>
  <c r="S196" i="3"/>
  <c r="AD196" i="3"/>
  <c r="AE196" i="3" s="1"/>
  <c r="AK196" i="3"/>
  <c r="AL196" i="3"/>
  <c r="AM196" i="3" s="1"/>
  <c r="AO196" i="3" s="1"/>
  <c r="AN196" i="3" s="1"/>
  <c r="O197" i="3"/>
  <c r="R197" i="3" s="1"/>
  <c r="Q197" i="3"/>
  <c r="S197" i="3"/>
  <c r="AD197" i="3"/>
  <c r="AE197" i="3" s="1"/>
  <c r="AJ197" i="3" s="1"/>
  <c r="AK197" i="3"/>
  <c r="AL197" i="3"/>
  <c r="AM197" i="3" s="1"/>
  <c r="O198" i="3"/>
  <c r="R198" i="3" s="1"/>
  <c r="Q198" i="3"/>
  <c r="AK198" i="3" s="1"/>
  <c r="S198" i="3"/>
  <c r="AD198" i="3"/>
  <c r="AE198" i="3" s="1"/>
  <c r="AL198" i="3"/>
  <c r="AM198" i="3" s="1"/>
  <c r="AQ198" i="3"/>
  <c r="O199" i="3"/>
  <c r="R199" i="3" s="1"/>
  <c r="Q199" i="3"/>
  <c r="AK199" i="3" s="1"/>
  <c r="S199" i="3"/>
  <c r="AD199" i="3"/>
  <c r="AE199" i="3" s="1"/>
  <c r="AL199" i="3"/>
  <c r="AM199" i="3" s="1"/>
  <c r="AQ199" i="3"/>
  <c r="O200" i="3"/>
  <c r="R200" i="3" s="1"/>
  <c r="Q200" i="3"/>
  <c r="S200" i="3"/>
  <c r="AD200" i="3"/>
  <c r="AE200" i="3" s="1"/>
  <c r="AK200" i="3"/>
  <c r="AL200" i="3"/>
  <c r="AM200" i="3" s="1"/>
  <c r="AO200" i="3" s="1"/>
  <c r="O201" i="3"/>
  <c r="R201" i="3" s="1"/>
  <c r="Q201" i="3"/>
  <c r="S201" i="3"/>
  <c r="AD201" i="3"/>
  <c r="AE201" i="3" s="1"/>
  <c r="AI201" i="3" s="1"/>
  <c r="AH201" i="3" s="1"/>
  <c r="AK201" i="3"/>
  <c r="AJ201" i="3" s="1"/>
  <c r="AL201" i="3"/>
  <c r="AM201" i="3" s="1"/>
  <c r="AO201" i="3" s="1"/>
  <c r="I202" i="3"/>
  <c r="J202" i="3"/>
  <c r="K202" i="3"/>
  <c r="L202" i="3"/>
  <c r="U202" i="3"/>
  <c r="AR202" i="3"/>
  <c r="AS202" i="3"/>
  <c r="AT202" i="3"/>
  <c r="AU202" i="3"/>
  <c r="AV202" i="3"/>
  <c r="AW202" i="3"/>
  <c r="AX202" i="3"/>
  <c r="AY202" i="3"/>
  <c r="AZ202" i="3"/>
  <c r="O203" i="3"/>
  <c r="R203" i="3" s="1"/>
  <c r="Q203" i="3"/>
  <c r="S203" i="3"/>
  <c r="AD203" i="3"/>
  <c r="AL203" i="3"/>
  <c r="AM203" i="3" s="1"/>
  <c r="AO203" i="3" s="1"/>
  <c r="AQ203" i="3"/>
  <c r="O204" i="3"/>
  <c r="R204" i="3" s="1"/>
  <c r="Q204" i="3"/>
  <c r="AK204" i="3" s="1"/>
  <c r="S204" i="3"/>
  <c r="AD204" i="3"/>
  <c r="AE204" i="3" s="1"/>
  <c r="AI204" i="3" s="1"/>
  <c r="AL204" i="3"/>
  <c r="AQ204" i="3"/>
  <c r="O205" i="3"/>
  <c r="R205" i="3" s="1"/>
  <c r="Q205" i="3"/>
  <c r="AK205" i="3" s="1"/>
  <c r="S205" i="3"/>
  <c r="AD205" i="3"/>
  <c r="AE205" i="3" s="1"/>
  <c r="AL205" i="3"/>
  <c r="AM205" i="3" s="1"/>
  <c r="AQ205" i="3"/>
  <c r="O206" i="3"/>
  <c r="R206" i="3" s="1"/>
  <c r="Q206" i="3"/>
  <c r="AK206" i="3" s="1"/>
  <c r="S206" i="3"/>
  <c r="AD206" i="3"/>
  <c r="AE206" i="3" s="1"/>
  <c r="AL206" i="3"/>
  <c r="AM206" i="3" s="1"/>
  <c r="AQ206" i="3"/>
  <c r="O207" i="3"/>
  <c r="R207" i="3" s="1"/>
  <c r="Q207" i="3"/>
  <c r="AQ207" i="3" s="1"/>
  <c r="S207" i="3"/>
  <c r="AD207" i="3"/>
  <c r="AE207" i="3" s="1"/>
  <c r="AK207" i="3"/>
  <c r="AL207" i="3"/>
  <c r="AM207" i="3" s="1"/>
  <c r="O208" i="3"/>
  <c r="R208" i="3" s="1"/>
  <c r="Q208" i="3"/>
  <c r="AK208" i="3" s="1"/>
  <c r="S208" i="3"/>
  <c r="AD208" i="3"/>
  <c r="AE208" i="3" s="1"/>
  <c r="AL208" i="3"/>
  <c r="AM208" i="3" s="1"/>
  <c r="AQ208" i="3"/>
  <c r="I209" i="3"/>
  <c r="J209" i="3"/>
  <c r="K209" i="3"/>
  <c r="L209" i="3"/>
  <c r="U209" i="3"/>
  <c r="AR209" i="3"/>
  <c r="AS209" i="3"/>
  <c r="AT209" i="3"/>
  <c r="AU209" i="3"/>
  <c r="AV209" i="3"/>
  <c r="AW209" i="3"/>
  <c r="AX209" i="3"/>
  <c r="AY209" i="3"/>
  <c r="AZ209" i="3"/>
  <c r="O210" i="3"/>
  <c r="R210" i="3" s="1"/>
  <c r="Q210" i="3"/>
  <c r="AQ210" i="3" s="1"/>
  <c r="S210" i="3"/>
  <c r="AD210" i="3"/>
  <c r="AE210" i="3" s="1"/>
  <c r="AJ210" i="3" s="1"/>
  <c r="AK210" i="3"/>
  <c r="AL210" i="3"/>
  <c r="AM210" i="3" s="1"/>
  <c r="O211" i="3"/>
  <c r="R211" i="3" s="1"/>
  <c r="Q211" i="3"/>
  <c r="AQ211" i="3" s="1"/>
  <c r="S211" i="3"/>
  <c r="AD211" i="3"/>
  <c r="AE211" i="3" s="1"/>
  <c r="AI211" i="3" s="1"/>
  <c r="AH211" i="3" s="1"/>
  <c r="AK211" i="3"/>
  <c r="AJ211" i="3" s="1"/>
  <c r="AL211" i="3"/>
  <c r="O212" i="3"/>
  <c r="Q212" i="3"/>
  <c r="R212" i="3"/>
  <c r="S212" i="3"/>
  <c r="AD212" i="3"/>
  <c r="AE212" i="3" s="1"/>
  <c r="AI212" i="3" s="1"/>
  <c r="AL212" i="3"/>
  <c r="AM212" i="3" s="1"/>
  <c r="AQ212" i="3"/>
  <c r="O213" i="3"/>
  <c r="R213" i="3" s="1"/>
  <c r="Q213" i="3"/>
  <c r="AK213" i="3" s="1"/>
  <c r="S213" i="3"/>
  <c r="AD213" i="3"/>
  <c r="AE213" i="3" s="1"/>
  <c r="AL213" i="3"/>
  <c r="AM213" i="3" s="1"/>
  <c r="AQ213" i="3"/>
  <c r="O214" i="3"/>
  <c r="R214" i="3" s="1"/>
  <c r="Q214" i="3"/>
  <c r="S214" i="3"/>
  <c r="AD214" i="3"/>
  <c r="AE214" i="3" s="1"/>
  <c r="AL214" i="3"/>
  <c r="AM214" i="3" s="1"/>
  <c r="AO214" i="3" s="1"/>
  <c r="AQ214" i="3"/>
  <c r="O215" i="3"/>
  <c r="R215" i="3" s="1"/>
  <c r="Q215" i="3"/>
  <c r="AK215" i="3" s="1"/>
  <c r="S215" i="3"/>
  <c r="AD215" i="3"/>
  <c r="AE215" i="3" s="1"/>
  <c r="AI215" i="3" s="1"/>
  <c r="AL215" i="3"/>
  <c r="AM215" i="3" s="1"/>
  <c r="AO215" i="3" s="1"/>
  <c r="AQ215" i="3"/>
  <c r="I216" i="3"/>
  <c r="J216" i="3"/>
  <c r="K216" i="3"/>
  <c r="L216" i="3"/>
  <c r="U216" i="3"/>
  <c r="AR216" i="3"/>
  <c r="AS216" i="3"/>
  <c r="AT216" i="3"/>
  <c r="AU216" i="3"/>
  <c r="AV216" i="3"/>
  <c r="AW216" i="3"/>
  <c r="AX216" i="3"/>
  <c r="AY216" i="3"/>
  <c r="AZ216" i="3"/>
  <c r="O217" i="3"/>
  <c r="R217" i="3" s="1"/>
  <c r="Q217" i="3"/>
  <c r="S217" i="3"/>
  <c r="AD217" i="3"/>
  <c r="AE217" i="3" s="1"/>
  <c r="AK217" i="3"/>
  <c r="AL217" i="3"/>
  <c r="AM217" i="3" s="1"/>
  <c r="AO217" i="3" s="1"/>
  <c r="O218" i="3"/>
  <c r="R218" i="3" s="1"/>
  <c r="Q218" i="3"/>
  <c r="S218" i="3"/>
  <c r="AD218" i="3"/>
  <c r="AE218" i="3" s="1"/>
  <c r="AK218" i="3"/>
  <c r="AL218" i="3"/>
  <c r="AM218" i="3" s="1"/>
  <c r="AQ218" i="3"/>
  <c r="O219" i="3"/>
  <c r="R219" i="3" s="1"/>
  <c r="Q219" i="3"/>
  <c r="S219" i="3"/>
  <c r="AD219" i="3"/>
  <c r="AE219" i="3" s="1"/>
  <c r="AL219" i="3"/>
  <c r="AM219" i="3" s="1"/>
  <c r="AP219" i="3"/>
  <c r="AQ219" i="3"/>
  <c r="O220" i="3"/>
  <c r="R220" i="3" s="1"/>
  <c r="Q220" i="3"/>
  <c r="AK220" i="3" s="1"/>
  <c r="S220" i="3"/>
  <c r="AD220" i="3"/>
  <c r="AE220" i="3" s="1"/>
  <c r="AL220" i="3"/>
  <c r="AM220" i="3" s="1"/>
  <c r="AQ220" i="3"/>
  <c r="O221" i="3"/>
  <c r="R221" i="3" s="1"/>
  <c r="Q221" i="3"/>
  <c r="S221" i="3"/>
  <c r="AD221" i="3"/>
  <c r="AE221" i="3" s="1"/>
  <c r="AL221" i="3"/>
  <c r="AM221" i="3" s="1"/>
  <c r="AO221" i="3" s="1"/>
  <c r="AQ221" i="3"/>
  <c r="O222" i="3"/>
  <c r="R222" i="3" s="1"/>
  <c r="Q222" i="3"/>
  <c r="AK222" i="3" s="1"/>
  <c r="S222" i="3"/>
  <c r="AD222" i="3"/>
  <c r="AE222" i="3"/>
  <c r="AI222" i="3" s="1"/>
  <c r="AL222" i="3"/>
  <c r="AM222" i="3" s="1"/>
  <c r="AO222" i="3" s="1"/>
  <c r="AQ222" i="3"/>
  <c r="O223" i="3"/>
  <c r="R223" i="3" s="1"/>
  <c r="Q223" i="3"/>
  <c r="S223" i="3"/>
  <c r="AD223" i="3"/>
  <c r="AE223" i="3" s="1"/>
  <c r="AL223" i="3"/>
  <c r="AM223" i="3" s="1"/>
  <c r="AQ223" i="3"/>
  <c r="O224" i="3"/>
  <c r="R224" i="3" s="1"/>
  <c r="Q224" i="3"/>
  <c r="AQ224" i="3" s="1"/>
  <c r="S224" i="3"/>
  <c r="AD224" i="3"/>
  <c r="AE224" i="3" s="1"/>
  <c r="AI224" i="3" s="1"/>
  <c r="AK224" i="3"/>
  <c r="AL224" i="3"/>
  <c r="AM224" i="3" s="1"/>
  <c r="AO224" i="3" s="1"/>
  <c r="I225" i="3"/>
  <c r="J225" i="3"/>
  <c r="K225" i="3"/>
  <c r="L225" i="3"/>
  <c r="U225" i="3"/>
  <c r="AR225" i="3"/>
  <c r="AS225" i="3"/>
  <c r="AT225" i="3"/>
  <c r="AU225" i="3"/>
  <c r="AV225" i="3"/>
  <c r="AW225" i="3"/>
  <c r="AX225" i="3"/>
  <c r="AY225" i="3"/>
  <c r="AZ225" i="3"/>
  <c r="O226" i="3"/>
  <c r="R226" i="3" s="1"/>
  <c r="Q226" i="3"/>
  <c r="S226" i="3"/>
  <c r="AD226" i="3"/>
  <c r="AL226" i="3"/>
  <c r="AQ226" i="3"/>
  <c r="O227" i="3"/>
  <c r="R227" i="3" s="1"/>
  <c r="Q227" i="3"/>
  <c r="AK227" i="3" s="1"/>
  <c r="S227" i="3"/>
  <c r="AD227" i="3"/>
  <c r="AE227" i="3" s="1"/>
  <c r="AI227" i="3" s="1"/>
  <c r="AL227" i="3"/>
  <c r="AM227" i="3" s="1"/>
  <c r="AO227" i="3" s="1"/>
  <c r="AQ227" i="3"/>
  <c r="I228" i="3"/>
  <c r="J228" i="3"/>
  <c r="K228" i="3"/>
  <c r="L228" i="3"/>
  <c r="U228" i="3"/>
  <c r="AR228" i="3"/>
  <c r="AS228" i="3"/>
  <c r="AT228" i="3"/>
  <c r="AU228" i="3"/>
  <c r="AV228" i="3"/>
  <c r="AW228" i="3"/>
  <c r="AX228" i="3"/>
  <c r="AY228" i="3"/>
  <c r="AZ228" i="3"/>
  <c r="O229" i="3"/>
  <c r="R229" i="3" s="1"/>
  <c r="Q229" i="3"/>
  <c r="S229" i="3"/>
  <c r="AD229" i="3"/>
  <c r="AL229" i="3"/>
  <c r="AM229" i="3" s="1"/>
  <c r="AO229" i="3" s="1"/>
  <c r="AQ229" i="3"/>
  <c r="O230" i="3"/>
  <c r="R230" i="3" s="1"/>
  <c r="Q230" i="3"/>
  <c r="AK230" i="3" s="1"/>
  <c r="S230" i="3"/>
  <c r="AD230" i="3"/>
  <c r="AE230" i="3" s="1"/>
  <c r="AI230" i="3" s="1"/>
  <c r="AL230" i="3"/>
  <c r="AM230" i="3" s="1"/>
  <c r="AO230" i="3" s="1"/>
  <c r="AQ230" i="3"/>
  <c r="O231" i="3"/>
  <c r="R231" i="3" s="1"/>
  <c r="Q231" i="3"/>
  <c r="S231" i="3"/>
  <c r="AD231" i="3"/>
  <c r="AE231" i="3" s="1"/>
  <c r="AL231" i="3"/>
  <c r="AM231" i="3" s="1"/>
  <c r="AQ231" i="3"/>
  <c r="O232" i="3"/>
  <c r="R232" i="3" s="1"/>
  <c r="Q232" i="3"/>
  <c r="AK232" i="3" s="1"/>
  <c r="S232" i="3"/>
  <c r="AD232" i="3"/>
  <c r="AE232" i="3" s="1"/>
  <c r="AL232" i="3"/>
  <c r="AM232" i="3" s="1"/>
  <c r="AQ232" i="3"/>
  <c r="O233" i="3"/>
  <c r="R233" i="3" s="1"/>
  <c r="Q233" i="3"/>
  <c r="S233" i="3"/>
  <c r="AD233" i="3"/>
  <c r="AE233" i="3" s="1"/>
  <c r="AL233" i="3"/>
  <c r="AM233" i="3" s="1"/>
  <c r="AP233" i="3" s="1"/>
  <c r="AQ233" i="3"/>
  <c r="I234" i="3"/>
  <c r="J234" i="3"/>
  <c r="K234" i="3"/>
  <c r="L234" i="3"/>
  <c r="U234" i="3"/>
  <c r="AR234" i="3"/>
  <c r="AS234" i="3"/>
  <c r="AT234" i="3"/>
  <c r="AU234" i="3"/>
  <c r="AV234" i="3"/>
  <c r="AW234" i="3"/>
  <c r="AX234" i="3"/>
  <c r="AY234" i="3"/>
  <c r="AZ234" i="3"/>
  <c r="O235" i="3"/>
  <c r="R235" i="3" s="1"/>
  <c r="Q235" i="3"/>
  <c r="AK235" i="3" s="1"/>
  <c r="S235" i="3"/>
  <c r="AD235" i="3"/>
  <c r="AE235" i="3" s="1"/>
  <c r="AL235" i="3"/>
  <c r="AM235" i="3" s="1"/>
  <c r="AQ235" i="3"/>
  <c r="O236" i="3"/>
  <c r="R236" i="3" s="1"/>
  <c r="Q236" i="3"/>
  <c r="S236" i="3"/>
  <c r="AD236" i="3"/>
  <c r="AL236" i="3"/>
  <c r="AM236" i="3" s="1"/>
  <c r="AQ236" i="3"/>
  <c r="O237" i="3"/>
  <c r="R237" i="3" s="1"/>
  <c r="Q237" i="3"/>
  <c r="AK237" i="3" s="1"/>
  <c r="S237" i="3"/>
  <c r="AD237" i="3"/>
  <c r="AE237" i="3" s="1"/>
  <c r="AL237" i="3"/>
  <c r="AM237" i="3" s="1"/>
  <c r="AQ237" i="3"/>
  <c r="O238" i="3"/>
  <c r="R238" i="3" s="1"/>
  <c r="Q238" i="3"/>
  <c r="S238" i="3"/>
  <c r="AD238" i="3"/>
  <c r="AE238" i="3" s="1"/>
  <c r="AL238" i="3"/>
  <c r="AM238" i="3" s="1"/>
  <c r="AP238" i="3"/>
  <c r="AQ238" i="3"/>
  <c r="O239" i="3"/>
  <c r="R239" i="3" s="1"/>
  <c r="Q239" i="3"/>
  <c r="AK239" i="3" s="1"/>
  <c r="S239" i="3"/>
  <c r="AD239" i="3"/>
  <c r="AE239" i="3" s="1"/>
  <c r="AI239" i="3" s="1"/>
  <c r="AL239" i="3"/>
  <c r="AM239" i="3" s="1"/>
  <c r="AO239" i="3" s="1"/>
  <c r="AQ239" i="3"/>
  <c r="O240" i="3"/>
  <c r="R240" i="3" s="1"/>
  <c r="Q240" i="3"/>
  <c r="S240" i="3"/>
  <c r="AD240" i="3"/>
  <c r="AE240" i="3" s="1"/>
  <c r="AL240" i="3"/>
  <c r="AM240" i="3" s="1"/>
  <c r="AQ240" i="3"/>
  <c r="O241" i="3"/>
  <c r="R241" i="3" s="1"/>
  <c r="Q241" i="3"/>
  <c r="AK241" i="3" s="1"/>
  <c r="S241" i="3"/>
  <c r="AD241" i="3"/>
  <c r="AE241" i="3" s="1"/>
  <c r="AI241" i="3" s="1"/>
  <c r="AL241" i="3"/>
  <c r="AM241" i="3" s="1"/>
  <c r="AO241" i="3" s="1"/>
  <c r="AQ241" i="3"/>
  <c r="O242" i="3"/>
  <c r="R242" i="3" s="1"/>
  <c r="Q242" i="3"/>
  <c r="S242" i="3"/>
  <c r="AD242" i="3"/>
  <c r="AE242" i="3" s="1"/>
  <c r="AL242" i="3"/>
  <c r="AM242" i="3" s="1"/>
  <c r="AQ242" i="3"/>
  <c r="O243" i="3"/>
  <c r="R243" i="3" s="1"/>
  <c r="Q243" i="3"/>
  <c r="AK243" i="3" s="1"/>
  <c r="S243" i="3"/>
  <c r="AD243" i="3"/>
  <c r="AE243" i="3" s="1"/>
  <c r="AL243" i="3"/>
  <c r="AM243" i="3" s="1"/>
  <c r="AQ243" i="3"/>
  <c r="O244" i="3"/>
  <c r="R244" i="3" s="1"/>
  <c r="Q244" i="3"/>
  <c r="S244" i="3"/>
  <c r="AD244" i="3"/>
  <c r="AE244" i="3" s="1"/>
  <c r="AL244" i="3"/>
  <c r="AM244" i="3" s="1"/>
  <c r="AQ244" i="3"/>
  <c r="AP244" i="3" s="1"/>
  <c r="O245" i="3"/>
  <c r="R245" i="3" s="1"/>
  <c r="Q245" i="3"/>
  <c r="AK245" i="3" s="1"/>
  <c r="S245" i="3"/>
  <c r="AD245" i="3"/>
  <c r="AE245" i="3" s="1"/>
  <c r="AL245" i="3"/>
  <c r="AM245" i="3" s="1"/>
  <c r="AQ245" i="3"/>
  <c r="O246" i="3"/>
  <c r="R246" i="3" s="1"/>
  <c r="Q246" i="3"/>
  <c r="S246" i="3"/>
  <c r="AD246" i="3"/>
  <c r="AE246" i="3" s="1"/>
  <c r="AL246" i="3"/>
  <c r="AM246" i="3" s="1"/>
  <c r="AO246" i="3" s="1"/>
  <c r="AQ246" i="3"/>
  <c r="O247" i="3"/>
  <c r="R247" i="3" s="1"/>
  <c r="Q247" i="3"/>
  <c r="S247" i="3"/>
  <c r="AD247" i="3"/>
  <c r="AE247" i="3" s="1"/>
  <c r="AI247" i="3" s="1"/>
  <c r="AK247" i="3"/>
  <c r="AL247" i="3"/>
  <c r="AM247" i="3" s="1"/>
  <c r="AO247" i="3" s="1"/>
  <c r="AQ247" i="3"/>
  <c r="AP247" i="3" s="1"/>
  <c r="I248" i="3"/>
  <c r="J248" i="3"/>
  <c r="K248" i="3"/>
  <c r="L248" i="3"/>
  <c r="U248" i="3"/>
  <c r="AR248" i="3"/>
  <c r="AS248" i="3"/>
  <c r="AT248" i="3"/>
  <c r="AU248" i="3"/>
  <c r="AV248" i="3"/>
  <c r="AW248" i="3"/>
  <c r="AX248" i="3"/>
  <c r="AY248" i="3"/>
  <c r="AZ248" i="3"/>
  <c r="O249" i="3"/>
  <c r="R249" i="3" s="1"/>
  <c r="Q249" i="3"/>
  <c r="S249" i="3"/>
  <c r="AD249" i="3"/>
  <c r="AE249" i="3" s="1"/>
  <c r="AI249" i="3" s="1"/>
  <c r="AL249" i="3"/>
  <c r="AM249" i="3" s="1"/>
  <c r="AQ249" i="3"/>
  <c r="O250" i="3"/>
  <c r="R250" i="3" s="1"/>
  <c r="Q250" i="3"/>
  <c r="AK250" i="3" s="1"/>
  <c r="S250" i="3"/>
  <c r="AD250" i="3"/>
  <c r="AE250" i="3" s="1"/>
  <c r="AL250" i="3"/>
  <c r="AM250" i="3" s="1"/>
  <c r="AQ250" i="3"/>
  <c r="O251" i="3"/>
  <c r="R251" i="3" s="1"/>
  <c r="Q251" i="3"/>
  <c r="S251" i="3"/>
  <c r="AD251" i="3"/>
  <c r="AE251" i="3" s="1"/>
  <c r="AL251" i="3"/>
  <c r="AM251" i="3" s="1"/>
  <c r="AQ251" i="3"/>
  <c r="O252" i="3"/>
  <c r="R252" i="3" s="1"/>
  <c r="Q252" i="3"/>
  <c r="S252" i="3"/>
  <c r="AD252" i="3"/>
  <c r="AE252" i="3" s="1"/>
  <c r="AK252" i="3"/>
  <c r="AL252" i="3"/>
  <c r="AM252" i="3" s="1"/>
  <c r="AQ252" i="3"/>
  <c r="O253" i="3"/>
  <c r="R253" i="3" s="1"/>
  <c r="Q253" i="3"/>
  <c r="S253" i="3"/>
  <c r="AD253" i="3"/>
  <c r="AL253" i="3"/>
  <c r="AM253" i="3" s="1"/>
  <c r="AQ253" i="3"/>
  <c r="O254" i="3"/>
  <c r="R254" i="3" s="1"/>
  <c r="Q254" i="3"/>
  <c r="AK254" i="3" s="1"/>
  <c r="S254" i="3"/>
  <c r="AD254" i="3"/>
  <c r="AE254" i="3" s="1"/>
  <c r="AI254" i="3" s="1"/>
  <c r="AL254" i="3"/>
  <c r="AM254" i="3" s="1"/>
  <c r="AO254" i="3" s="1"/>
  <c r="AQ254" i="3"/>
  <c r="O255" i="3"/>
  <c r="R255" i="3" s="1"/>
  <c r="Q255" i="3"/>
  <c r="S255" i="3"/>
  <c r="AD255" i="3"/>
  <c r="AE255" i="3" s="1"/>
  <c r="AL255" i="3"/>
  <c r="AM255" i="3" s="1"/>
  <c r="AO255" i="3" s="1"/>
  <c r="AQ255" i="3"/>
  <c r="O256" i="3"/>
  <c r="R256" i="3" s="1"/>
  <c r="Q256" i="3"/>
  <c r="AK256" i="3" s="1"/>
  <c r="S256" i="3"/>
  <c r="AD256" i="3"/>
  <c r="AE256" i="3" s="1"/>
  <c r="AI256" i="3" s="1"/>
  <c r="AL256" i="3"/>
  <c r="AM256" i="3" s="1"/>
  <c r="AO256" i="3" s="1"/>
  <c r="AQ256" i="3"/>
  <c r="O257" i="3"/>
  <c r="R257" i="3" s="1"/>
  <c r="Q257" i="3"/>
  <c r="S257" i="3"/>
  <c r="AD257" i="3"/>
  <c r="AE257" i="3" s="1"/>
  <c r="AL257" i="3"/>
  <c r="AM257" i="3" s="1"/>
  <c r="AP257" i="3" s="1"/>
  <c r="AQ257" i="3"/>
  <c r="O258" i="3"/>
  <c r="R258" i="3" s="1"/>
  <c r="Q258" i="3"/>
  <c r="AK258" i="3" s="1"/>
  <c r="S258" i="3"/>
  <c r="AD258" i="3"/>
  <c r="AE258" i="3"/>
  <c r="AL258" i="3"/>
  <c r="AM258" i="3"/>
  <c r="AQ258" i="3"/>
  <c r="O259" i="3"/>
  <c r="R259" i="3" s="1"/>
  <c r="Q259" i="3"/>
  <c r="S259" i="3"/>
  <c r="AD259" i="3"/>
  <c r="AE259" i="3" s="1"/>
  <c r="AI259" i="3" s="1"/>
  <c r="AL259" i="3"/>
  <c r="AM259" i="3" s="1"/>
  <c r="AQ259" i="3"/>
  <c r="O260" i="3"/>
  <c r="R260" i="3" s="1"/>
  <c r="Q260" i="3"/>
  <c r="AK260" i="3" s="1"/>
  <c r="S260" i="3"/>
  <c r="AD260" i="3"/>
  <c r="AE260" i="3" s="1"/>
  <c r="AL260" i="3"/>
  <c r="AM260" i="3" s="1"/>
  <c r="AQ260" i="3"/>
  <c r="I261" i="3"/>
  <c r="J261" i="3"/>
  <c r="K261" i="3"/>
  <c r="L261" i="3"/>
  <c r="U261" i="3"/>
  <c r="AR261" i="3"/>
  <c r="AS261" i="3"/>
  <c r="AT261" i="3"/>
  <c r="AU261" i="3"/>
  <c r="AV261" i="3"/>
  <c r="AW261" i="3"/>
  <c r="AX261" i="3"/>
  <c r="AY261" i="3"/>
  <c r="AZ261" i="3"/>
  <c r="O262" i="3"/>
  <c r="R262" i="3" s="1"/>
  <c r="Q262" i="3"/>
  <c r="S262" i="3"/>
  <c r="AD262" i="3"/>
  <c r="AE262" i="3" s="1"/>
  <c r="AL262" i="3"/>
  <c r="AQ262" i="3"/>
  <c r="O263" i="3"/>
  <c r="R263" i="3" s="1"/>
  <c r="Q263" i="3"/>
  <c r="AK263" i="3" s="1"/>
  <c r="S263" i="3"/>
  <c r="AD263" i="3"/>
  <c r="AE263" i="3" s="1"/>
  <c r="AL263" i="3"/>
  <c r="AM263" i="3" s="1"/>
  <c r="AQ263" i="3"/>
  <c r="O264" i="3"/>
  <c r="R264" i="3" s="1"/>
  <c r="Q264" i="3"/>
  <c r="S264" i="3"/>
  <c r="AD264" i="3"/>
  <c r="AE264" i="3" s="1"/>
  <c r="AL264" i="3"/>
  <c r="AM264" i="3" s="1"/>
  <c r="AQ264" i="3"/>
  <c r="O265" i="3"/>
  <c r="R265" i="3" s="1"/>
  <c r="Q265" i="3"/>
  <c r="AK265" i="3" s="1"/>
  <c r="S265" i="3"/>
  <c r="AD265" i="3"/>
  <c r="AE265" i="3" s="1"/>
  <c r="AI265" i="3" s="1"/>
  <c r="AL265" i="3"/>
  <c r="AM265" i="3" s="1"/>
  <c r="AO265" i="3" s="1"/>
  <c r="AQ265" i="3"/>
  <c r="I266" i="3"/>
  <c r="J266" i="3"/>
  <c r="K266" i="3"/>
  <c r="L266" i="3"/>
  <c r="U266" i="3"/>
  <c r="AR266" i="3"/>
  <c r="AS266" i="3"/>
  <c r="AT266" i="3"/>
  <c r="AU266" i="3"/>
  <c r="AV266" i="3"/>
  <c r="AW266" i="3"/>
  <c r="AX266" i="3"/>
  <c r="AY266" i="3"/>
  <c r="AZ266" i="3"/>
  <c r="O267" i="3"/>
  <c r="R267" i="3" s="1"/>
  <c r="Q267" i="3"/>
  <c r="S267" i="3"/>
  <c r="AD267" i="3"/>
  <c r="AL267" i="3"/>
  <c r="AM267" i="3" s="1"/>
  <c r="AP267" i="3" s="1"/>
  <c r="AQ267" i="3"/>
  <c r="O268" i="3"/>
  <c r="R268" i="3" s="1"/>
  <c r="Q268" i="3"/>
  <c r="S268" i="3"/>
  <c r="AD268" i="3"/>
  <c r="AE268" i="3"/>
  <c r="AK268" i="3"/>
  <c r="AL268" i="3"/>
  <c r="AM268" i="3" s="1"/>
  <c r="AQ268" i="3"/>
  <c r="O269" i="3"/>
  <c r="R269" i="3" s="1"/>
  <c r="Q269" i="3"/>
  <c r="S269" i="3"/>
  <c r="AD269" i="3"/>
  <c r="AE269" i="3" s="1"/>
  <c r="AL269" i="3"/>
  <c r="AM269" i="3" s="1"/>
  <c r="AQ269" i="3"/>
  <c r="O270" i="3"/>
  <c r="R270" i="3" s="1"/>
  <c r="Q270" i="3"/>
  <c r="S270" i="3"/>
  <c r="AD270" i="3"/>
  <c r="AE270" i="3" s="1"/>
  <c r="AK270" i="3"/>
  <c r="AL270" i="3"/>
  <c r="AM270" i="3"/>
  <c r="AQ270" i="3"/>
  <c r="I271" i="3"/>
  <c r="J271" i="3"/>
  <c r="K271" i="3"/>
  <c r="L271" i="3"/>
  <c r="U271" i="3"/>
  <c r="AR271" i="3"/>
  <c r="AS271" i="3"/>
  <c r="AT271" i="3"/>
  <c r="AU271" i="3"/>
  <c r="AV271" i="3"/>
  <c r="AW271" i="3"/>
  <c r="AX271" i="3"/>
  <c r="AY271" i="3"/>
  <c r="AZ271" i="3"/>
  <c r="O272" i="3"/>
  <c r="R272" i="3" s="1"/>
  <c r="Q272" i="3"/>
  <c r="S272" i="3"/>
  <c r="AD272" i="3"/>
  <c r="AK272" i="3"/>
  <c r="AL272" i="3"/>
  <c r="AM272" i="3" s="1"/>
  <c r="AO272" i="3" s="1"/>
  <c r="O273" i="3"/>
  <c r="R273" i="3" s="1"/>
  <c r="Q273" i="3"/>
  <c r="S273" i="3"/>
  <c r="AD273" i="3"/>
  <c r="AE273" i="3" s="1"/>
  <c r="AK273" i="3"/>
  <c r="AL273" i="3"/>
  <c r="AM273" i="3" s="1"/>
  <c r="AQ273" i="3"/>
  <c r="O274" i="3"/>
  <c r="R274" i="3" s="1"/>
  <c r="Q274" i="3"/>
  <c r="S274" i="3"/>
  <c r="AD274" i="3"/>
  <c r="AE274" i="3" s="1"/>
  <c r="AL274" i="3"/>
  <c r="AM274" i="3" s="1"/>
  <c r="AQ274" i="3"/>
  <c r="O275" i="3"/>
  <c r="R275" i="3" s="1"/>
  <c r="Q275" i="3"/>
  <c r="AK275" i="3" s="1"/>
  <c r="S275" i="3"/>
  <c r="AD275" i="3"/>
  <c r="AE275" i="3" s="1"/>
  <c r="AI275" i="3" s="1"/>
  <c r="AL275" i="3"/>
  <c r="AM275" i="3" s="1"/>
  <c r="AO275" i="3" s="1"/>
  <c r="AQ275" i="3"/>
  <c r="O276" i="3"/>
  <c r="R276" i="3" s="1"/>
  <c r="Q276" i="3"/>
  <c r="S276" i="3"/>
  <c r="AD276" i="3"/>
  <c r="AE276" i="3" s="1"/>
  <c r="AL276" i="3"/>
  <c r="AM276" i="3" s="1"/>
  <c r="AQ276" i="3"/>
  <c r="O277" i="3"/>
  <c r="R277" i="3" s="1"/>
  <c r="Q277" i="3"/>
  <c r="AQ277" i="3" s="1"/>
  <c r="S277" i="3"/>
  <c r="AD277" i="3"/>
  <c r="AE277" i="3" s="1"/>
  <c r="AI277" i="3" s="1"/>
  <c r="AK277" i="3"/>
  <c r="AL277" i="3"/>
  <c r="AM277" i="3" s="1"/>
  <c r="AO277" i="3" s="1"/>
  <c r="O278" i="3"/>
  <c r="R278" i="3" s="1"/>
  <c r="Q278" i="3"/>
  <c r="S278" i="3"/>
  <c r="AD278" i="3"/>
  <c r="AE278" i="3" s="1"/>
  <c r="AL278" i="3"/>
  <c r="AM278" i="3" s="1"/>
  <c r="AQ278" i="3"/>
  <c r="O279" i="3"/>
  <c r="R279" i="3" s="1"/>
  <c r="Q279" i="3"/>
  <c r="AQ279" i="3" s="1"/>
  <c r="S279" i="3"/>
  <c r="AD279" i="3"/>
  <c r="AE279" i="3"/>
  <c r="AK279" i="3"/>
  <c r="AL279" i="3"/>
  <c r="AM279" i="3" s="1"/>
  <c r="O280" i="3"/>
  <c r="R280" i="3" s="1"/>
  <c r="Q280" i="3"/>
  <c r="S280" i="3"/>
  <c r="AD280" i="3"/>
  <c r="AE280" i="3" s="1"/>
  <c r="AL280" i="3"/>
  <c r="AM280" i="3" s="1"/>
  <c r="AQ280" i="3"/>
  <c r="O281" i="3"/>
  <c r="R281" i="3" s="1"/>
  <c r="Q281" i="3"/>
  <c r="AK281" i="3" s="1"/>
  <c r="S281" i="3"/>
  <c r="AD281" i="3"/>
  <c r="AE281" i="3" s="1"/>
  <c r="AL281" i="3"/>
  <c r="AM281" i="3" s="1"/>
  <c r="AQ281" i="3"/>
  <c r="I282" i="3"/>
  <c r="J282" i="3"/>
  <c r="K282" i="3"/>
  <c r="L282" i="3"/>
  <c r="U282" i="3"/>
  <c r="AR282" i="3"/>
  <c r="AS282" i="3"/>
  <c r="AT282" i="3"/>
  <c r="AU282" i="3"/>
  <c r="AV282" i="3"/>
  <c r="AW282" i="3"/>
  <c r="AX282" i="3"/>
  <c r="AY282" i="3"/>
  <c r="AZ282" i="3"/>
  <c r="O283" i="3"/>
  <c r="R283" i="3" s="1"/>
  <c r="Q283" i="3"/>
  <c r="S283" i="3"/>
  <c r="AD283" i="3"/>
  <c r="AK283" i="3"/>
  <c r="AL283" i="3"/>
  <c r="AM283" i="3" s="1"/>
  <c r="O284" i="3"/>
  <c r="R284" i="3" s="1"/>
  <c r="Q284" i="3"/>
  <c r="S284" i="3"/>
  <c r="AD284" i="3"/>
  <c r="AE284" i="3" s="1"/>
  <c r="AI284" i="3" s="1"/>
  <c r="AK284" i="3"/>
  <c r="AL284" i="3"/>
  <c r="AM284" i="3" s="1"/>
  <c r="AO284" i="3" s="1"/>
  <c r="I285" i="3"/>
  <c r="J285" i="3"/>
  <c r="K285" i="3"/>
  <c r="L285" i="3"/>
  <c r="U285" i="3"/>
  <c r="AR285" i="3"/>
  <c r="AS285" i="3"/>
  <c r="AT285" i="3"/>
  <c r="AU285" i="3"/>
  <c r="AV285" i="3"/>
  <c r="AW285" i="3"/>
  <c r="AX285" i="3"/>
  <c r="AY285" i="3"/>
  <c r="AZ285" i="3"/>
  <c r="O286" i="3"/>
  <c r="R286" i="3" s="1"/>
  <c r="Q286" i="3"/>
  <c r="AK286" i="3" s="1"/>
  <c r="S286" i="3"/>
  <c r="AD286" i="3"/>
  <c r="AL286" i="3"/>
  <c r="AM286" i="3" s="1"/>
  <c r="AO286" i="3" s="1"/>
  <c r="AQ286" i="3"/>
  <c r="O287" i="3"/>
  <c r="R287" i="3" s="1"/>
  <c r="Q287" i="3"/>
  <c r="AK287" i="3" s="1"/>
  <c r="S287" i="3"/>
  <c r="AD287" i="3"/>
  <c r="AE287" i="3" s="1"/>
  <c r="AL287" i="3"/>
  <c r="AM287" i="3" s="1"/>
  <c r="AO287" i="3" s="1"/>
  <c r="AQ287" i="3"/>
  <c r="O288" i="3"/>
  <c r="R288" i="3" s="1"/>
  <c r="Q288" i="3"/>
  <c r="AK288" i="3" s="1"/>
  <c r="AJ288" i="3" s="1"/>
  <c r="S288" i="3"/>
  <c r="AD288" i="3"/>
  <c r="AE288" i="3" s="1"/>
  <c r="AI288" i="3"/>
  <c r="AL288" i="3"/>
  <c r="AM288" i="3" s="1"/>
  <c r="AQ288" i="3"/>
  <c r="O289" i="3"/>
  <c r="Q289" i="3"/>
  <c r="AK289" i="3" s="1"/>
  <c r="R289" i="3"/>
  <c r="S289" i="3"/>
  <c r="AD289" i="3"/>
  <c r="AE289" i="3" s="1"/>
  <c r="AL289" i="3"/>
  <c r="AM289" i="3" s="1"/>
  <c r="AO289" i="3" s="1"/>
  <c r="AQ289" i="3"/>
  <c r="O290" i="3"/>
  <c r="R290" i="3" s="1"/>
  <c r="Q290" i="3"/>
  <c r="S290" i="3"/>
  <c r="AD290" i="3"/>
  <c r="AE290" i="3"/>
  <c r="AL290" i="3"/>
  <c r="AM290" i="3" s="1"/>
  <c r="AO290" i="3" s="1"/>
  <c r="AQ290" i="3"/>
  <c r="O291" i="3"/>
  <c r="R291" i="3" s="1"/>
  <c r="Q291" i="3"/>
  <c r="AK291" i="3" s="1"/>
  <c r="S291" i="3"/>
  <c r="AD291" i="3"/>
  <c r="AE291" i="3" s="1"/>
  <c r="AI291" i="3" s="1"/>
  <c r="AL291" i="3"/>
  <c r="AM291" i="3"/>
  <c r="AO291" i="3" s="1"/>
  <c r="AQ291" i="3"/>
  <c r="O292" i="3"/>
  <c r="R292" i="3" s="1"/>
  <c r="Q292" i="3"/>
  <c r="AK292" i="3" s="1"/>
  <c r="S292" i="3"/>
  <c r="AD292" i="3"/>
  <c r="AE292" i="3" s="1"/>
  <c r="AI292" i="3" s="1"/>
  <c r="AL292" i="3"/>
  <c r="AM292" i="3" s="1"/>
  <c r="AO292" i="3" s="1"/>
  <c r="AQ292" i="3"/>
  <c r="O293" i="3"/>
  <c r="R293" i="3" s="1"/>
  <c r="Q293" i="3"/>
  <c r="AK293" i="3" s="1"/>
  <c r="S293" i="3"/>
  <c r="AD293" i="3"/>
  <c r="AE293" i="3" s="1"/>
  <c r="AL293" i="3"/>
  <c r="AM293" i="3" s="1"/>
  <c r="AQ293" i="3"/>
  <c r="O294" i="3"/>
  <c r="R294" i="3" s="1"/>
  <c r="Q294" i="3"/>
  <c r="S294" i="3"/>
  <c r="AD294" i="3"/>
  <c r="AE294" i="3" s="1"/>
  <c r="AK294" i="3"/>
  <c r="AL294" i="3"/>
  <c r="AM294" i="3" s="1"/>
  <c r="AQ294" i="3"/>
  <c r="O295" i="3"/>
  <c r="R295" i="3" s="1"/>
  <c r="Q295" i="3"/>
  <c r="AK295" i="3" s="1"/>
  <c r="S295" i="3"/>
  <c r="AD295" i="3"/>
  <c r="AE295" i="3" s="1"/>
  <c r="AL295" i="3"/>
  <c r="AM295" i="3" s="1"/>
  <c r="AQ295" i="3"/>
  <c r="O296" i="3"/>
  <c r="R296" i="3" s="1"/>
  <c r="Q296" i="3"/>
  <c r="S296" i="3"/>
  <c r="AD296" i="3"/>
  <c r="AE296" i="3" s="1"/>
  <c r="AI296" i="3" s="1"/>
  <c r="AH296" i="3" s="1"/>
  <c r="AL296" i="3"/>
  <c r="AM296" i="3" s="1"/>
  <c r="AQ296" i="3"/>
  <c r="O297" i="3"/>
  <c r="R297" i="3" s="1"/>
  <c r="Q297" i="3"/>
  <c r="AK297" i="3" s="1"/>
  <c r="S297" i="3"/>
  <c r="AD297" i="3"/>
  <c r="AE297" i="3" s="1"/>
  <c r="AI297" i="3" s="1"/>
  <c r="AL297" i="3"/>
  <c r="AM297" i="3" s="1"/>
  <c r="AQ297" i="3"/>
  <c r="O298" i="3"/>
  <c r="R298" i="3" s="1"/>
  <c r="Q298" i="3"/>
  <c r="S298" i="3"/>
  <c r="AD298" i="3"/>
  <c r="AE298" i="3" s="1"/>
  <c r="AL298" i="3"/>
  <c r="AM298" i="3" s="1"/>
  <c r="AQ298" i="3"/>
  <c r="I299" i="3"/>
  <c r="J299" i="3"/>
  <c r="K299" i="3"/>
  <c r="L299" i="3"/>
  <c r="U299" i="3"/>
  <c r="AR299" i="3"/>
  <c r="AS299" i="3"/>
  <c r="AT299" i="3"/>
  <c r="AU299" i="3"/>
  <c r="AV299" i="3"/>
  <c r="AW299" i="3"/>
  <c r="AX299" i="3"/>
  <c r="AY299" i="3"/>
  <c r="AZ299" i="3"/>
  <c r="O300" i="3"/>
  <c r="R300" i="3" s="1"/>
  <c r="Q300" i="3"/>
  <c r="AQ300" i="3" s="1"/>
  <c r="S300" i="3"/>
  <c r="AD300" i="3"/>
  <c r="AE300" i="3"/>
  <c r="AI300" i="3" s="1"/>
  <c r="AK300" i="3"/>
  <c r="AL300" i="3"/>
  <c r="AM300" i="3" s="1"/>
  <c r="O301" i="3"/>
  <c r="R301" i="3" s="1"/>
  <c r="Q301" i="3"/>
  <c r="AK301" i="3" s="1"/>
  <c r="S301" i="3"/>
  <c r="AD301" i="3"/>
  <c r="AL301" i="3"/>
  <c r="AM301" i="3" s="1"/>
  <c r="AO301" i="3" s="1"/>
  <c r="AP301" i="3"/>
  <c r="AQ301" i="3"/>
  <c r="O302" i="3"/>
  <c r="R302" i="3" s="1"/>
  <c r="Q302" i="3"/>
  <c r="S302" i="3"/>
  <c r="AD302" i="3"/>
  <c r="AE302" i="3" s="1"/>
  <c r="AK302" i="3"/>
  <c r="AL302" i="3"/>
  <c r="AM302" i="3" s="1"/>
  <c r="AQ302" i="3"/>
  <c r="AP302" i="3" s="1"/>
  <c r="O303" i="3"/>
  <c r="R303" i="3" s="1"/>
  <c r="Q303" i="3"/>
  <c r="AK303" i="3" s="1"/>
  <c r="S303" i="3"/>
  <c r="AD303" i="3"/>
  <c r="AE303" i="3" s="1"/>
  <c r="AL303" i="3"/>
  <c r="AM303" i="3" s="1"/>
  <c r="AQ303" i="3"/>
  <c r="O304" i="3"/>
  <c r="R304" i="3" s="1"/>
  <c r="Q304" i="3"/>
  <c r="S304" i="3"/>
  <c r="AD304" i="3"/>
  <c r="AE304" i="3" s="1"/>
  <c r="AI304" i="3" s="1"/>
  <c r="AL304" i="3"/>
  <c r="AM304" i="3" s="1"/>
  <c r="AQ304" i="3"/>
  <c r="O305" i="3"/>
  <c r="R305" i="3" s="1"/>
  <c r="Q305" i="3"/>
  <c r="AK305" i="3" s="1"/>
  <c r="S305" i="3"/>
  <c r="AD305" i="3"/>
  <c r="AE305" i="3" s="1"/>
  <c r="AL305" i="3"/>
  <c r="AM305" i="3" s="1"/>
  <c r="AQ305" i="3"/>
  <c r="O306" i="3"/>
  <c r="R306" i="3" s="1"/>
  <c r="Q306" i="3"/>
  <c r="S306" i="3"/>
  <c r="AD306" i="3"/>
  <c r="AE306" i="3" s="1"/>
  <c r="AL306" i="3"/>
  <c r="AM306" i="3" s="1"/>
  <c r="AQ306" i="3"/>
  <c r="O307" i="3"/>
  <c r="R307" i="3" s="1"/>
  <c r="Q307" i="3"/>
  <c r="AK307" i="3" s="1"/>
  <c r="S307" i="3"/>
  <c r="AD307" i="3"/>
  <c r="AE307" i="3"/>
  <c r="AI307" i="3" s="1"/>
  <c r="AL307" i="3"/>
  <c r="AM307" i="3" s="1"/>
  <c r="AO307" i="3" s="1"/>
  <c r="AQ307" i="3"/>
  <c r="O308" i="3"/>
  <c r="R308" i="3" s="1"/>
  <c r="Q308" i="3"/>
  <c r="S308" i="3"/>
  <c r="AD308" i="3"/>
  <c r="AE308" i="3" s="1"/>
  <c r="AL308" i="3"/>
  <c r="AM308" i="3" s="1"/>
  <c r="AQ308" i="3"/>
  <c r="O309" i="3"/>
  <c r="R309" i="3" s="1"/>
  <c r="Q309" i="3"/>
  <c r="AK309" i="3" s="1"/>
  <c r="S309" i="3"/>
  <c r="AD309" i="3"/>
  <c r="AE309" i="3" s="1"/>
  <c r="AI309" i="3" s="1"/>
  <c r="AL309" i="3"/>
  <c r="AM309" i="3" s="1"/>
  <c r="AO309" i="3" s="1"/>
  <c r="AQ309" i="3"/>
  <c r="I310" i="3"/>
  <c r="J310" i="3"/>
  <c r="K310" i="3"/>
  <c r="L310" i="3"/>
  <c r="U310" i="3"/>
  <c r="AR310" i="3"/>
  <c r="AS310" i="3"/>
  <c r="AT310" i="3"/>
  <c r="AU310" i="3"/>
  <c r="AV310" i="3"/>
  <c r="AW310" i="3"/>
  <c r="AX310" i="3"/>
  <c r="AY310" i="3"/>
  <c r="AZ310" i="3"/>
  <c r="O311" i="3"/>
  <c r="R311" i="3" s="1"/>
  <c r="Q311" i="3"/>
  <c r="S311" i="3"/>
  <c r="AD311" i="3"/>
  <c r="AL311" i="3"/>
  <c r="AQ311" i="3"/>
  <c r="O312" i="3"/>
  <c r="R312" i="3" s="1"/>
  <c r="Q312" i="3"/>
  <c r="AQ312" i="3" s="1"/>
  <c r="S312" i="3"/>
  <c r="AD312" i="3"/>
  <c r="AE312" i="3" s="1"/>
  <c r="AI312" i="3" s="1"/>
  <c r="AK312" i="3"/>
  <c r="AL312" i="3"/>
  <c r="AM312" i="3" s="1"/>
  <c r="AO312" i="3" s="1"/>
  <c r="O313" i="3"/>
  <c r="R313" i="3" s="1"/>
  <c r="Q313" i="3"/>
  <c r="S313" i="3"/>
  <c r="AD313" i="3"/>
  <c r="AE313" i="3" s="1"/>
  <c r="AI313" i="3" s="1"/>
  <c r="AL313" i="3"/>
  <c r="AM313" i="3" s="1"/>
  <c r="AQ313" i="3"/>
  <c r="O314" i="3"/>
  <c r="R314" i="3" s="1"/>
  <c r="Q314" i="3"/>
  <c r="S314" i="3"/>
  <c r="AD314" i="3"/>
  <c r="AE314" i="3" s="1"/>
  <c r="AK314" i="3"/>
  <c r="AL314" i="3"/>
  <c r="AM314" i="3" s="1"/>
  <c r="AQ314" i="3"/>
  <c r="I315" i="3"/>
  <c r="J315" i="3"/>
  <c r="K315" i="3"/>
  <c r="L315" i="3"/>
  <c r="U315" i="3"/>
  <c r="AR315" i="3"/>
  <c r="AS315" i="3"/>
  <c r="AT315" i="3"/>
  <c r="AU315" i="3"/>
  <c r="AV315" i="3"/>
  <c r="AW315" i="3"/>
  <c r="AX315" i="3"/>
  <c r="AY315" i="3"/>
  <c r="AZ315" i="3"/>
  <c r="O316" i="3"/>
  <c r="R316" i="3" s="1"/>
  <c r="Q316" i="3"/>
  <c r="S316" i="3"/>
  <c r="AD316" i="3"/>
  <c r="AL316" i="3"/>
  <c r="AM316" i="3" s="1"/>
  <c r="AQ316" i="3"/>
  <c r="O317" i="3"/>
  <c r="R317" i="3" s="1"/>
  <c r="Q317" i="3"/>
  <c r="AK317" i="3" s="1"/>
  <c r="S317" i="3"/>
  <c r="AD317" i="3"/>
  <c r="AE317" i="3" s="1"/>
  <c r="AI317" i="3" s="1"/>
  <c r="AL317" i="3"/>
  <c r="AM317" i="3" s="1"/>
  <c r="AO317" i="3" s="1"/>
  <c r="AQ317" i="3"/>
  <c r="O318" i="3"/>
  <c r="R318" i="3" s="1"/>
  <c r="Q318" i="3"/>
  <c r="S318" i="3"/>
  <c r="AD318" i="3"/>
  <c r="AE318" i="3" s="1"/>
  <c r="AL318" i="3"/>
  <c r="AM318" i="3" s="1"/>
  <c r="AO318" i="3" s="1"/>
  <c r="AQ318" i="3"/>
  <c r="O319" i="3"/>
  <c r="R319" i="3" s="1"/>
  <c r="Q319" i="3"/>
  <c r="AK319" i="3" s="1"/>
  <c r="AJ319" i="3" s="1"/>
  <c r="S319" i="3"/>
  <c r="AD319" i="3"/>
  <c r="AE319" i="3" s="1"/>
  <c r="AI319" i="3" s="1"/>
  <c r="AL319" i="3"/>
  <c r="AM319" i="3" s="1"/>
  <c r="AO319" i="3" s="1"/>
  <c r="AQ319" i="3"/>
  <c r="O320" i="3"/>
  <c r="R320" i="3" s="1"/>
  <c r="Q320" i="3"/>
  <c r="S320" i="3"/>
  <c r="AD320" i="3"/>
  <c r="AE320" i="3" s="1"/>
  <c r="AL320" i="3"/>
  <c r="AM320" i="3" s="1"/>
  <c r="AQ320" i="3"/>
  <c r="E321" i="3"/>
  <c r="F321" i="3"/>
  <c r="G321" i="3"/>
  <c r="H321" i="3"/>
  <c r="I322" i="3"/>
  <c r="J322" i="3"/>
  <c r="K322" i="3"/>
  <c r="L322" i="3"/>
  <c r="U322" i="3"/>
  <c r="AR322" i="3"/>
  <c r="AS322" i="3"/>
  <c r="AT322" i="3"/>
  <c r="AU322" i="3"/>
  <c r="AV322" i="3"/>
  <c r="AW322" i="3"/>
  <c r="AX322" i="3"/>
  <c r="AY322" i="3"/>
  <c r="AZ322" i="3"/>
  <c r="O323" i="3"/>
  <c r="R323" i="3" s="1"/>
  <c r="Q323" i="3"/>
  <c r="S323" i="3"/>
  <c r="AD323" i="3"/>
  <c r="AE323" i="3" s="1"/>
  <c r="AK323" i="3"/>
  <c r="AL323" i="3"/>
  <c r="AM323" i="3" s="1"/>
  <c r="AQ323" i="3"/>
  <c r="O324" i="3"/>
  <c r="R324" i="3" s="1"/>
  <c r="Q324" i="3"/>
  <c r="S324" i="3"/>
  <c r="AD324" i="3"/>
  <c r="AE324" i="3" s="1"/>
  <c r="AL324" i="3"/>
  <c r="AQ324" i="3"/>
  <c r="O325" i="3"/>
  <c r="R325" i="3" s="1"/>
  <c r="Q325" i="3"/>
  <c r="AK325" i="3" s="1"/>
  <c r="S325" i="3"/>
  <c r="AD325" i="3"/>
  <c r="AE325" i="3"/>
  <c r="AI325" i="3" s="1"/>
  <c r="AL325" i="3"/>
  <c r="AM325" i="3" s="1"/>
  <c r="AO325" i="3" s="1"/>
  <c r="AQ325" i="3"/>
  <c r="I326" i="3"/>
  <c r="J326" i="3"/>
  <c r="K326" i="3"/>
  <c r="L326" i="3"/>
  <c r="U326" i="3"/>
  <c r="AR326" i="3"/>
  <c r="AS326" i="3"/>
  <c r="AT326" i="3"/>
  <c r="AU326" i="3"/>
  <c r="AV326" i="3"/>
  <c r="AW326" i="3"/>
  <c r="AX326" i="3"/>
  <c r="AY326" i="3"/>
  <c r="AZ326" i="3"/>
  <c r="O327" i="3"/>
  <c r="R327" i="3" s="1"/>
  <c r="Q327" i="3"/>
  <c r="S327" i="3"/>
  <c r="AD327" i="3"/>
  <c r="AE327" i="3" s="1"/>
  <c r="AI327" i="3" s="1"/>
  <c r="AL327" i="3"/>
  <c r="AM327" i="3" s="1"/>
  <c r="AQ327" i="3"/>
  <c r="O328" i="3"/>
  <c r="R328" i="3" s="1"/>
  <c r="Q328" i="3"/>
  <c r="AK328" i="3" s="1"/>
  <c r="S328" i="3"/>
  <c r="AD328" i="3"/>
  <c r="AE328" i="3" s="1"/>
  <c r="AL328" i="3"/>
  <c r="AM328" i="3" s="1"/>
  <c r="AQ328" i="3"/>
  <c r="O329" i="3"/>
  <c r="R329" i="3" s="1"/>
  <c r="Q329" i="3"/>
  <c r="S329" i="3"/>
  <c r="AD329" i="3"/>
  <c r="AE329" i="3" s="1"/>
  <c r="AI329" i="3" s="1"/>
  <c r="AH329" i="3"/>
  <c r="AK329" i="3"/>
  <c r="AL329" i="3"/>
  <c r="AM329" i="3" s="1"/>
  <c r="AO329" i="3" s="1"/>
  <c r="O330" i="3"/>
  <c r="R330" i="3" s="1"/>
  <c r="Q330" i="3"/>
  <c r="AK330" i="3" s="1"/>
  <c r="S330" i="3"/>
  <c r="AD330" i="3"/>
  <c r="AE330" i="3" s="1"/>
  <c r="AL330" i="3"/>
  <c r="AM330" i="3"/>
  <c r="AQ330" i="3"/>
  <c r="O331" i="3"/>
  <c r="R331" i="3" s="1"/>
  <c r="Q331" i="3"/>
  <c r="S331" i="3"/>
  <c r="AD331" i="3"/>
  <c r="AE331" i="3" s="1"/>
  <c r="AK331" i="3"/>
  <c r="AL331" i="3"/>
  <c r="AM331" i="3" s="1"/>
  <c r="O332" i="3"/>
  <c r="R332" i="3" s="1"/>
  <c r="Q332" i="3"/>
  <c r="AQ332" i="3" s="1"/>
  <c r="S332" i="3"/>
  <c r="AD332" i="3"/>
  <c r="AE332" i="3" s="1"/>
  <c r="AI332" i="3" s="1"/>
  <c r="AK332" i="3"/>
  <c r="AL332" i="3"/>
  <c r="AM332" i="3" s="1"/>
  <c r="AO332" i="3" s="1"/>
  <c r="O333" i="3"/>
  <c r="R333" i="3" s="1"/>
  <c r="Q333" i="3"/>
  <c r="S333" i="3"/>
  <c r="AD333" i="3"/>
  <c r="AE333" i="3" s="1"/>
  <c r="AL333" i="3"/>
  <c r="AM333" i="3" s="1"/>
  <c r="AO333" i="3" s="1"/>
  <c r="AQ333" i="3"/>
  <c r="O334" i="3"/>
  <c r="R334" i="3" s="1"/>
  <c r="Q334" i="3"/>
  <c r="AQ334" i="3" s="1"/>
  <c r="S334" i="3"/>
  <c r="AD334" i="3"/>
  <c r="AE334" i="3" s="1"/>
  <c r="AI334" i="3" s="1"/>
  <c r="AK334" i="3"/>
  <c r="AL334" i="3"/>
  <c r="AM334" i="3" s="1"/>
  <c r="AO334" i="3" s="1"/>
  <c r="I335" i="3"/>
  <c r="J335" i="3"/>
  <c r="K335" i="3"/>
  <c r="L335" i="3"/>
  <c r="U335" i="3"/>
  <c r="AR335" i="3"/>
  <c r="AS335" i="3"/>
  <c r="AT335" i="3"/>
  <c r="AU335" i="3"/>
  <c r="AV335" i="3"/>
  <c r="AW335" i="3"/>
  <c r="AX335" i="3"/>
  <c r="AY335" i="3"/>
  <c r="AZ335" i="3"/>
  <c r="O336" i="3"/>
  <c r="R336" i="3" s="1"/>
  <c r="Q336" i="3"/>
  <c r="S336" i="3"/>
  <c r="AD336" i="3"/>
  <c r="AL336" i="3"/>
  <c r="AM336" i="3" s="1"/>
  <c r="AO336" i="3" s="1"/>
  <c r="AQ336" i="3"/>
  <c r="O337" i="3"/>
  <c r="R337" i="3" s="1"/>
  <c r="Q337" i="3"/>
  <c r="AQ337" i="3" s="1"/>
  <c r="S337" i="3"/>
  <c r="AD337" i="3"/>
  <c r="AE337" i="3" s="1"/>
  <c r="AI337" i="3" s="1"/>
  <c r="AK337" i="3"/>
  <c r="AL337" i="3"/>
  <c r="AM337" i="3" s="1"/>
  <c r="AO337" i="3" s="1"/>
  <c r="O338" i="3"/>
  <c r="R338" i="3" s="1"/>
  <c r="Q338" i="3"/>
  <c r="S338" i="3"/>
  <c r="AD338" i="3"/>
  <c r="AE338" i="3" s="1"/>
  <c r="AI338" i="3" s="1"/>
  <c r="AH338" i="3"/>
  <c r="AK338" i="3"/>
  <c r="AL338" i="3"/>
  <c r="AM338" i="3" s="1"/>
  <c r="AO338" i="3" s="1"/>
  <c r="O339" i="3"/>
  <c r="R339" i="3" s="1"/>
  <c r="Q339" i="3"/>
  <c r="AQ339" i="3" s="1"/>
  <c r="S339" i="3"/>
  <c r="AD339" i="3"/>
  <c r="AE339" i="3" s="1"/>
  <c r="AK339" i="3"/>
  <c r="AL339" i="3"/>
  <c r="AM339" i="3" s="1"/>
  <c r="O340" i="3"/>
  <c r="R340" i="3" s="1"/>
  <c r="Q340" i="3"/>
  <c r="S340" i="3"/>
  <c r="AD340" i="3"/>
  <c r="AE340" i="3" s="1"/>
  <c r="AK340" i="3"/>
  <c r="AL340" i="3"/>
  <c r="AM340" i="3" s="1"/>
  <c r="I341" i="3"/>
  <c r="J341" i="3"/>
  <c r="K341" i="3"/>
  <c r="L341" i="3"/>
  <c r="U341" i="3"/>
  <c r="AR341" i="3"/>
  <c r="AS341" i="3"/>
  <c r="AT341" i="3"/>
  <c r="AU341" i="3"/>
  <c r="AV341" i="3"/>
  <c r="AW341" i="3"/>
  <c r="AX341" i="3"/>
  <c r="AY341" i="3"/>
  <c r="AZ341" i="3"/>
  <c r="O342" i="3"/>
  <c r="R342" i="3" s="1"/>
  <c r="Q342" i="3"/>
  <c r="S342" i="3"/>
  <c r="AD342" i="3"/>
  <c r="AE342" i="3" s="1"/>
  <c r="AL342" i="3"/>
  <c r="AM342" i="3" s="1"/>
  <c r="AQ342" i="3"/>
  <c r="O343" i="3"/>
  <c r="R343" i="3" s="1"/>
  <c r="Q343" i="3"/>
  <c r="S343" i="3"/>
  <c r="AD343" i="3"/>
  <c r="AL343" i="3"/>
  <c r="AM343" i="3" s="1"/>
  <c r="AQ343" i="3"/>
  <c r="O344" i="3"/>
  <c r="R344" i="3" s="1"/>
  <c r="T344" i="3" s="1"/>
  <c r="Q344" i="3"/>
  <c r="AK344" i="3" s="1"/>
  <c r="S344" i="3"/>
  <c r="AD344" i="3"/>
  <c r="AE344" i="3" s="1"/>
  <c r="AL344" i="3"/>
  <c r="AM344" i="3" s="1"/>
  <c r="AQ344" i="3"/>
  <c r="O345" i="3"/>
  <c r="R345" i="3" s="1"/>
  <c r="Q345" i="3"/>
  <c r="S345" i="3"/>
  <c r="AD345" i="3"/>
  <c r="AE345" i="3" s="1"/>
  <c r="AL345" i="3"/>
  <c r="AM345" i="3" s="1"/>
  <c r="AQ345" i="3"/>
  <c r="O346" i="3"/>
  <c r="R346" i="3" s="1"/>
  <c r="Q346" i="3"/>
  <c r="AK346" i="3" s="1"/>
  <c r="S346" i="3"/>
  <c r="AD346" i="3"/>
  <c r="AE346" i="3" s="1"/>
  <c r="AI346" i="3" s="1"/>
  <c r="AL346" i="3"/>
  <c r="AM346" i="3" s="1"/>
  <c r="AO346" i="3" s="1"/>
  <c r="AQ346" i="3"/>
  <c r="O347" i="3"/>
  <c r="R347" i="3" s="1"/>
  <c r="Q347" i="3"/>
  <c r="S347" i="3"/>
  <c r="AD347" i="3"/>
  <c r="AE347" i="3" s="1"/>
  <c r="AK347" i="3"/>
  <c r="AL347" i="3"/>
  <c r="AM347" i="3" s="1"/>
  <c r="O348" i="3"/>
  <c r="R348" i="3" s="1"/>
  <c r="Q348" i="3"/>
  <c r="S348" i="3"/>
  <c r="AD348" i="3"/>
  <c r="AE348" i="3" s="1"/>
  <c r="AI348" i="3" s="1"/>
  <c r="AK348" i="3"/>
  <c r="AL348" i="3"/>
  <c r="AM348" i="3" s="1"/>
  <c r="AO348" i="3" s="1"/>
  <c r="AQ348" i="3"/>
  <c r="O349" i="3"/>
  <c r="R349" i="3" s="1"/>
  <c r="Q349" i="3"/>
  <c r="S349" i="3"/>
  <c r="AD349" i="3"/>
  <c r="AE349" i="3" s="1"/>
  <c r="AL349" i="3"/>
  <c r="AM349" i="3" s="1"/>
  <c r="AQ349" i="3"/>
  <c r="I350" i="3"/>
  <c r="J350" i="3"/>
  <c r="K350" i="3"/>
  <c r="L350" i="3"/>
  <c r="U350" i="3"/>
  <c r="AR350" i="3"/>
  <c r="AS350" i="3"/>
  <c r="AT350" i="3"/>
  <c r="AU350" i="3"/>
  <c r="AV350" i="3"/>
  <c r="AW350" i="3"/>
  <c r="AX350" i="3"/>
  <c r="AY350" i="3"/>
  <c r="AZ350" i="3"/>
  <c r="O351" i="3"/>
  <c r="R351" i="3" s="1"/>
  <c r="Q351" i="3"/>
  <c r="AQ351" i="3" s="1"/>
  <c r="S351" i="3"/>
  <c r="AD351" i="3"/>
  <c r="AE351" i="3" s="1"/>
  <c r="AK351" i="3"/>
  <c r="AL351" i="3"/>
  <c r="AM351" i="3" s="1"/>
  <c r="O352" i="3"/>
  <c r="R352" i="3" s="1"/>
  <c r="Q352" i="3"/>
  <c r="S352" i="3"/>
  <c r="AD352" i="3"/>
  <c r="AE352" i="3" s="1"/>
  <c r="AK352" i="3"/>
  <c r="AL352" i="3"/>
  <c r="O353" i="3"/>
  <c r="R353" i="3" s="1"/>
  <c r="Q353" i="3"/>
  <c r="AK353" i="3" s="1"/>
  <c r="S353" i="3"/>
  <c r="AD353" i="3"/>
  <c r="AE353" i="3" s="1"/>
  <c r="AI353" i="3" s="1"/>
  <c r="AL353" i="3"/>
  <c r="AM353" i="3" s="1"/>
  <c r="AO353" i="3" s="1"/>
  <c r="AQ353" i="3"/>
  <c r="O354" i="3"/>
  <c r="R354" i="3" s="1"/>
  <c r="Q354" i="3"/>
  <c r="S354" i="3"/>
  <c r="AD354" i="3"/>
  <c r="AE354" i="3" s="1"/>
  <c r="AL354" i="3"/>
  <c r="AM354" i="3" s="1"/>
  <c r="AQ354" i="3"/>
  <c r="O355" i="3"/>
  <c r="R355" i="3" s="1"/>
  <c r="Q355" i="3"/>
  <c r="S355" i="3"/>
  <c r="AD355" i="3"/>
  <c r="AE355" i="3" s="1"/>
  <c r="AI355" i="3"/>
  <c r="AK355" i="3"/>
  <c r="AL355" i="3"/>
  <c r="AM355" i="3" s="1"/>
  <c r="AO355" i="3" s="1"/>
  <c r="AQ355" i="3"/>
  <c r="O356" i="3"/>
  <c r="R356" i="3" s="1"/>
  <c r="Q356" i="3"/>
  <c r="S356" i="3"/>
  <c r="AD356" i="3"/>
  <c r="AE356" i="3" s="1"/>
  <c r="AK356" i="3"/>
  <c r="AL356" i="3"/>
  <c r="AM356" i="3" s="1"/>
  <c r="AO356" i="3" s="1"/>
  <c r="O357" i="3"/>
  <c r="R357" i="3" s="1"/>
  <c r="Q357" i="3"/>
  <c r="S357" i="3"/>
  <c r="AD357" i="3"/>
  <c r="AE357" i="3" s="1"/>
  <c r="AK357" i="3"/>
  <c r="AL357" i="3"/>
  <c r="AM357" i="3" s="1"/>
  <c r="AQ357" i="3"/>
  <c r="O358" i="3"/>
  <c r="Q358" i="3"/>
  <c r="R358" i="3"/>
  <c r="S358" i="3"/>
  <c r="AD358" i="3"/>
  <c r="AE358" i="3" s="1"/>
  <c r="AK358" i="3"/>
  <c r="AL358" i="3"/>
  <c r="AM358" i="3" s="1"/>
  <c r="O359" i="3"/>
  <c r="R359" i="3" s="1"/>
  <c r="T359" i="3" s="1"/>
  <c r="Q359" i="3"/>
  <c r="S359" i="3"/>
  <c r="AD359" i="3"/>
  <c r="AE359" i="3" s="1"/>
  <c r="AK359" i="3"/>
  <c r="AL359" i="3"/>
  <c r="AM359" i="3" s="1"/>
  <c r="AQ359" i="3"/>
  <c r="O360" i="3"/>
  <c r="R360" i="3" s="1"/>
  <c r="Q360" i="3"/>
  <c r="S360" i="3"/>
  <c r="AD360" i="3"/>
  <c r="AE360" i="3" s="1"/>
  <c r="AL360" i="3"/>
  <c r="AM360" i="3" s="1"/>
  <c r="AQ360" i="3"/>
  <c r="O361" i="3"/>
  <c r="R361" i="3" s="1"/>
  <c r="Q361" i="3"/>
  <c r="AK361" i="3" s="1"/>
  <c r="S361" i="3"/>
  <c r="AD361" i="3"/>
  <c r="AE361" i="3" s="1"/>
  <c r="AI361" i="3" s="1"/>
  <c r="AL361" i="3"/>
  <c r="AM361" i="3" s="1"/>
  <c r="AO361" i="3" s="1"/>
  <c r="AQ361" i="3"/>
  <c r="O362" i="3"/>
  <c r="R362" i="3" s="1"/>
  <c r="Q362" i="3"/>
  <c r="S362" i="3"/>
  <c r="AD362" i="3"/>
  <c r="AE362" i="3" s="1"/>
  <c r="AL362" i="3"/>
  <c r="AM362" i="3" s="1"/>
  <c r="AQ362" i="3"/>
  <c r="O363" i="3"/>
  <c r="R363" i="3" s="1"/>
  <c r="Q363" i="3"/>
  <c r="AQ363" i="3" s="1"/>
  <c r="S363" i="3"/>
  <c r="AD363" i="3"/>
  <c r="AE363" i="3" s="1"/>
  <c r="AI363" i="3" s="1"/>
  <c r="AK363" i="3"/>
  <c r="AL363" i="3"/>
  <c r="AM363" i="3" s="1"/>
  <c r="AO363" i="3" s="1"/>
  <c r="O364" i="3"/>
  <c r="R364" i="3" s="1"/>
  <c r="Q364" i="3"/>
  <c r="S364" i="3"/>
  <c r="AD364" i="3"/>
  <c r="AE364" i="3" s="1"/>
  <c r="AL364" i="3"/>
  <c r="AM364" i="3" s="1"/>
  <c r="AQ364" i="3"/>
  <c r="O365" i="3"/>
  <c r="R365" i="3" s="1"/>
  <c r="Q365" i="3"/>
  <c r="AK365" i="3" s="1"/>
  <c r="S365" i="3"/>
  <c r="AD365" i="3"/>
  <c r="AE365" i="3" s="1"/>
  <c r="AL365" i="3"/>
  <c r="AM365" i="3" s="1"/>
  <c r="AQ365" i="3"/>
  <c r="I366" i="3"/>
  <c r="J366" i="3"/>
  <c r="K366" i="3"/>
  <c r="L366" i="3"/>
  <c r="U366" i="3"/>
  <c r="AR366" i="3"/>
  <c r="AS366" i="3"/>
  <c r="AT366" i="3"/>
  <c r="AU366" i="3"/>
  <c r="AV366" i="3"/>
  <c r="AW366" i="3"/>
  <c r="AX366" i="3"/>
  <c r="AY366" i="3"/>
  <c r="AZ366" i="3"/>
  <c r="O367" i="3"/>
  <c r="R367" i="3" s="1"/>
  <c r="Q367" i="3"/>
  <c r="S367" i="3"/>
  <c r="AD367" i="3"/>
  <c r="AE367" i="3" s="1"/>
  <c r="AL367" i="3"/>
  <c r="AM367" i="3" s="1"/>
  <c r="AQ367" i="3"/>
  <c r="O368" i="3"/>
  <c r="R368" i="3" s="1"/>
  <c r="Q368" i="3"/>
  <c r="AK368" i="3" s="1"/>
  <c r="S368" i="3"/>
  <c r="AD368" i="3"/>
  <c r="AE368" i="3" s="1"/>
  <c r="AI368" i="3" s="1"/>
  <c r="AL368" i="3"/>
  <c r="AM368" i="3" s="1"/>
  <c r="AO368" i="3" s="1"/>
  <c r="AQ368" i="3"/>
  <c r="O369" i="3"/>
  <c r="R369" i="3" s="1"/>
  <c r="Q369" i="3"/>
  <c r="S369" i="3"/>
  <c r="AD369" i="3"/>
  <c r="AE369" i="3" s="1"/>
  <c r="AL369" i="3"/>
  <c r="AM369" i="3" s="1"/>
  <c r="AQ369" i="3"/>
  <c r="O370" i="3"/>
  <c r="Q370" i="3"/>
  <c r="R370" i="3"/>
  <c r="S370" i="3"/>
  <c r="AD370" i="3"/>
  <c r="AE370" i="3" s="1"/>
  <c r="AI370" i="3" s="1"/>
  <c r="AK370" i="3"/>
  <c r="AL370" i="3"/>
  <c r="AM370" i="3" s="1"/>
  <c r="AO370" i="3" s="1"/>
  <c r="AQ370" i="3"/>
  <c r="O371" i="3"/>
  <c r="R371" i="3" s="1"/>
  <c r="Q371" i="3"/>
  <c r="S371" i="3"/>
  <c r="AD371" i="3"/>
  <c r="AE371" i="3" s="1"/>
  <c r="AL371" i="3"/>
  <c r="AQ371" i="3"/>
  <c r="O372" i="3"/>
  <c r="R372" i="3" s="1"/>
  <c r="Q372" i="3"/>
  <c r="AK372" i="3" s="1"/>
  <c r="S372" i="3"/>
  <c r="AD372" i="3"/>
  <c r="AE372" i="3" s="1"/>
  <c r="AL372" i="3"/>
  <c r="AM372" i="3" s="1"/>
  <c r="AQ372" i="3"/>
  <c r="O373" i="3"/>
  <c r="R373" i="3" s="1"/>
  <c r="Q373" i="3"/>
  <c r="S373" i="3"/>
  <c r="AD373" i="3"/>
  <c r="AE373" i="3" s="1"/>
  <c r="AL373" i="3"/>
  <c r="AM373" i="3" s="1"/>
  <c r="AP373" i="3" s="1"/>
  <c r="AQ373" i="3"/>
  <c r="O374" i="3"/>
  <c r="R374" i="3" s="1"/>
  <c r="Q374" i="3"/>
  <c r="AK374" i="3" s="1"/>
  <c r="S374" i="3"/>
  <c r="AD374" i="3"/>
  <c r="AE374" i="3"/>
  <c r="AL374" i="3"/>
  <c r="AM374" i="3" s="1"/>
  <c r="AQ374" i="3"/>
  <c r="O375" i="3"/>
  <c r="R375" i="3" s="1"/>
  <c r="Q375" i="3"/>
  <c r="S375" i="3"/>
  <c r="AD375" i="3"/>
  <c r="AE375" i="3" s="1"/>
  <c r="AL375" i="3"/>
  <c r="AM375" i="3" s="1"/>
  <c r="AQ375" i="3"/>
  <c r="O376" i="3"/>
  <c r="R376" i="3" s="1"/>
  <c r="Q376" i="3"/>
  <c r="AK376" i="3" s="1"/>
  <c r="S376" i="3"/>
  <c r="AD376" i="3"/>
  <c r="AE376" i="3" s="1"/>
  <c r="AI376" i="3" s="1"/>
  <c r="AL376" i="3"/>
  <c r="AM376" i="3" s="1"/>
  <c r="AO376" i="3" s="1"/>
  <c r="AQ376" i="3"/>
  <c r="O377" i="3"/>
  <c r="R377" i="3" s="1"/>
  <c r="Q377" i="3"/>
  <c r="S377" i="3"/>
  <c r="AD377" i="3"/>
  <c r="AE377" i="3" s="1"/>
  <c r="AL377" i="3"/>
  <c r="AM377" i="3" s="1"/>
  <c r="AO377" i="3" s="1"/>
  <c r="AQ377" i="3"/>
  <c r="O378" i="3"/>
  <c r="R378" i="3" s="1"/>
  <c r="Q378" i="3"/>
  <c r="S378" i="3"/>
  <c r="AD378" i="3"/>
  <c r="AE378" i="3" s="1"/>
  <c r="AI378" i="3" s="1"/>
  <c r="AK378" i="3"/>
  <c r="AL378" i="3"/>
  <c r="AM378" i="3" s="1"/>
  <c r="AO378" i="3" s="1"/>
  <c r="AQ378" i="3"/>
  <c r="I379" i="3"/>
  <c r="J379" i="3"/>
  <c r="K379" i="3"/>
  <c r="L379" i="3"/>
  <c r="U379" i="3"/>
  <c r="AR379" i="3"/>
  <c r="AS379" i="3"/>
  <c r="AT379" i="3"/>
  <c r="AU379" i="3"/>
  <c r="AV379" i="3"/>
  <c r="AW379" i="3"/>
  <c r="AX379" i="3"/>
  <c r="AY379" i="3"/>
  <c r="AZ379" i="3"/>
  <c r="O380" i="3"/>
  <c r="R380" i="3" s="1"/>
  <c r="Q380" i="3"/>
  <c r="S380" i="3"/>
  <c r="AD380" i="3"/>
  <c r="AL380" i="3"/>
  <c r="AM380" i="3" s="1"/>
  <c r="AO380" i="3" s="1"/>
  <c r="AQ380" i="3"/>
  <c r="AP380" i="3" s="1"/>
  <c r="O381" i="3"/>
  <c r="R381" i="3" s="1"/>
  <c r="Q381" i="3"/>
  <c r="S381" i="3"/>
  <c r="AD381" i="3"/>
  <c r="AE381" i="3" s="1"/>
  <c r="AI381" i="3" s="1"/>
  <c r="AK381" i="3"/>
  <c r="AL381" i="3"/>
  <c r="AM381" i="3" s="1"/>
  <c r="AO381" i="3" s="1"/>
  <c r="AQ381" i="3"/>
  <c r="O382" i="3"/>
  <c r="R382" i="3" s="1"/>
  <c r="Q382" i="3"/>
  <c r="S382" i="3"/>
  <c r="AD382" i="3"/>
  <c r="AE382" i="3" s="1"/>
  <c r="AK382" i="3"/>
  <c r="AL382" i="3"/>
  <c r="AM382" i="3" s="1"/>
  <c r="O383" i="3"/>
  <c r="Q383" i="3"/>
  <c r="AK383" i="3" s="1"/>
  <c r="R383" i="3"/>
  <c r="S383" i="3"/>
  <c r="AD383" i="3"/>
  <c r="AE383" i="3" s="1"/>
  <c r="AL383" i="3"/>
  <c r="AM383" i="3" s="1"/>
  <c r="AQ383" i="3"/>
  <c r="O384" i="3"/>
  <c r="R384" i="3" s="1"/>
  <c r="Q384" i="3"/>
  <c r="S384" i="3"/>
  <c r="AD384" i="3"/>
  <c r="AE384" i="3" s="1"/>
  <c r="AL384" i="3"/>
  <c r="AM384" i="3" s="1"/>
  <c r="AQ384" i="3"/>
  <c r="O385" i="3"/>
  <c r="Q385" i="3"/>
  <c r="R385" i="3"/>
  <c r="S385" i="3"/>
  <c r="AD385" i="3"/>
  <c r="AE385" i="3" s="1"/>
  <c r="AK385" i="3"/>
  <c r="AJ385" i="3" s="1"/>
  <c r="AL385" i="3"/>
  <c r="AM385" i="3" s="1"/>
  <c r="AQ385" i="3"/>
  <c r="O386" i="3"/>
  <c r="R386" i="3" s="1"/>
  <c r="Q386" i="3"/>
  <c r="S386" i="3"/>
  <c r="AD386" i="3"/>
  <c r="AE386" i="3" s="1"/>
  <c r="AK386" i="3"/>
  <c r="AL386" i="3"/>
  <c r="AM386" i="3" s="1"/>
  <c r="O387" i="3"/>
  <c r="R387" i="3" s="1"/>
  <c r="Q387" i="3"/>
  <c r="AK387" i="3" s="1"/>
  <c r="S387" i="3"/>
  <c r="AD387" i="3"/>
  <c r="AE387" i="3" s="1"/>
  <c r="AI387" i="3" s="1"/>
  <c r="AL387" i="3"/>
  <c r="AM387" i="3" s="1"/>
  <c r="AO387" i="3" s="1"/>
  <c r="AQ387" i="3"/>
  <c r="O388" i="3"/>
  <c r="R388" i="3" s="1"/>
  <c r="Q388" i="3"/>
  <c r="S388" i="3"/>
  <c r="AD388" i="3"/>
  <c r="AE388" i="3" s="1"/>
  <c r="AL388" i="3"/>
  <c r="AM388" i="3" s="1"/>
  <c r="AQ388" i="3"/>
  <c r="O389" i="3"/>
  <c r="R389" i="3" s="1"/>
  <c r="Q389" i="3"/>
  <c r="AK389" i="3" s="1"/>
  <c r="S389" i="3"/>
  <c r="AD389" i="3"/>
  <c r="AE389" i="3" s="1"/>
  <c r="AI389" i="3" s="1"/>
  <c r="AL389" i="3"/>
  <c r="AM389" i="3" s="1"/>
  <c r="AO389" i="3" s="1"/>
  <c r="AQ389" i="3"/>
  <c r="O390" i="3"/>
  <c r="R390" i="3" s="1"/>
  <c r="Q390" i="3"/>
  <c r="S390" i="3"/>
  <c r="AD390" i="3"/>
  <c r="AE390" i="3" s="1"/>
  <c r="AL390" i="3"/>
  <c r="AM390" i="3" s="1"/>
  <c r="AQ390" i="3"/>
  <c r="O391" i="3"/>
  <c r="R391" i="3" s="1"/>
  <c r="Q391" i="3"/>
  <c r="S391" i="3"/>
  <c r="AD391" i="3"/>
  <c r="AE391" i="3" s="1"/>
  <c r="AK391" i="3"/>
  <c r="AL391" i="3"/>
  <c r="AM391" i="3" s="1"/>
  <c r="AQ391" i="3"/>
  <c r="O392" i="3"/>
  <c r="R392" i="3" s="1"/>
  <c r="Q392" i="3"/>
  <c r="S392" i="3"/>
  <c r="AD392" i="3"/>
  <c r="AE392" i="3" s="1"/>
  <c r="AI392" i="3" s="1"/>
  <c r="AL392" i="3"/>
  <c r="AM392" i="3" s="1"/>
  <c r="AQ392" i="3"/>
  <c r="O393" i="3"/>
  <c r="R393" i="3" s="1"/>
  <c r="Q393" i="3"/>
  <c r="AK393" i="3" s="1"/>
  <c r="S393" i="3"/>
  <c r="AD393" i="3"/>
  <c r="AE393" i="3" s="1"/>
  <c r="AL393" i="3"/>
  <c r="AM393" i="3" s="1"/>
  <c r="AQ393" i="3"/>
  <c r="I394" i="3"/>
  <c r="J394" i="3"/>
  <c r="K394" i="3"/>
  <c r="L394" i="3"/>
  <c r="U394" i="3"/>
  <c r="AR394" i="3"/>
  <c r="AS394" i="3"/>
  <c r="AT394" i="3"/>
  <c r="AU394" i="3"/>
  <c r="AV394" i="3"/>
  <c r="AW394" i="3"/>
  <c r="AX394" i="3"/>
  <c r="AY394" i="3"/>
  <c r="AZ394" i="3"/>
  <c r="O395" i="3"/>
  <c r="R395" i="3" s="1"/>
  <c r="Q395" i="3"/>
  <c r="S395" i="3"/>
  <c r="AD395" i="3"/>
  <c r="AE395" i="3" s="1"/>
  <c r="AL395" i="3"/>
  <c r="AQ395" i="3"/>
  <c r="O396" i="3"/>
  <c r="R396" i="3" s="1"/>
  <c r="Q396" i="3"/>
  <c r="AK396" i="3" s="1"/>
  <c r="S396" i="3"/>
  <c r="AD396" i="3"/>
  <c r="AE396" i="3" s="1"/>
  <c r="AL396" i="3"/>
  <c r="AM396" i="3" s="1"/>
  <c r="AQ396" i="3"/>
  <c r="O397" i="3"/>
  <c r="R397" i="3" s="1"/>
  <c r="Q397" i="3"/>
  <c r="S397" i="3"/>
  <c r="AD397" i="3"/>
  <c r="AE397" i="3" s="1"/>
  <c r="AK397" i="3"/>
  <c r="AL397" i="3"/>
  <c r="AM397" i="3" s="1"/>
  <c r="O398" i="3"/>
  <c r="R398" i="3" s="1"/>
  <c r="Q398" i="3"/>
  <c r="AK398" i="3" s="1"/>
  <c r="S398" i="3"/>
  <c r="AD398" i="3"/>
  <c r="AE398" i="3" s="1"/>
  <c r="AI398" i="3" s="1"/>
  <c r="AL398" i="3"/>
  <c r="AM398" i="3" s="1"/>
  <c r="AO398" i="3" s="1"/>
  <c r="AQ398" i="3"/>
  <c r="O399" i="3"/>
  <c r="R399" i="3" s="1"/>
  <c r="Q399" i="3"/>
  <c r="S399" i="3"/>
  <c r="AD399" i="3"/>
  <c r="AE399" i="3" s="1"/>
  <c r="AL399" i="3"/>
  <c r="AM399" i="3" s="1"/>
  <c r="AO399" i="3" s="1"/>
  <c r="AQ399" i="3"/>
  <c r="O400" i="3"/>
  <c r="R400" i="3" s="1"/>
  <c r="Q400" i="3"/>
  <c r="AK400" i="3" s="1"/>
  <c r="S400" i="3"/>
  <c r="AD400" i="3"/>
  <c r="AE400" i="3" s="1"/>
  <c r="AI400" i="3" s="1"/>
  <c r="AL400" i="3"/>
  <c r="AM400" i="3" s="1"/>
  <c r="AO400" i="3" s="1"/>
  <c r="AQ400" i="3"/>
  <c r="O401" i="3"/>
  <c r="R401" i="3" s="1"/>
  <c r="Q401" i="3"/>
  <c r="S401" i="3"/>
  <c r="AD401" i="3"/>
  <c r="AE401" i="3" s="1"/>
  <c r="AL401" i="3"/>
  <c r="AM401" i="3" s="1"/>
  <c r="AQ401" i="3"/>
  <c r="O402" i="3"/>
  <c r="R402" i="3" s="1"/>
  <c r="Q402" i="3"/>
  <c r="AK402" i="3" s="1"/>
  <c r="S402" i="3"/>
  <c r="AD402" i="3"/>
  <c r="AE402" i="3" s="1"/>
  <c r="AL402" i="3"/>
  <c r="AM402" i="3" s="1"/>
  <c r="AQ402" i="3"/>
  <c r="I403" i="3"/>
  <c r="J403" i="3"/>
  <c r="K403" i="3"/>
  <c r="L403" i="3"/>
  <c r="U403" i="3"/>
  <c r="AR403" i="3"/>
  <c r="AS403" i="3"/>
  <c r="AT403" i="3"/>
  <c r="AU403" i="3"/>
  <c r="AV403" i="3"/>
  <c r="AW403" i="3"/>
  <c r="AX403" i="3"/>
  <c r="AY403" i="3"/>
  <c r="AZ403" i="3"/>
  <c r="O404" i="3"/>
  <c r="R404" i="3" s="1"/>
  <c r="Q404" i="3"/>
  <c r="S404" i="3"/>
  <c r="AD404" i="3"/>
  <c r="AE404" i="3" s="1"/>
  <c r="AL404" i="3"/>
  <c r="AM404" i="3" s="1"/>
  <c r="AO404" i="3" s="1"/>
  <c r="AQ404" i="3"/>
  <c r="O405" i="3"/>
  <c r="R405" i="3" s="1"/>
  <c r="Q405" i="3"/>
  <c r="AK405" i="3" s="1"/>
  <c r="S405" i="3"/>
  <c r="AD405" i="3"/>
  <c r="AE405" i="3" s="1"/>
  <c r="AI405" i="3" s="1"/>
  <c r="AL405" i="3"/>
  <c r="AM405" i="3" s="1"/>
  <c r="AO405" i="3" s="1"/>
  <c r="AQ405" i="3"/>
  <c r="O406" i="3"/>
  <c r="R406" i="3" s="1"/>
  <c r="Q406" i="3"/>
  <c r="S406" i="3"/>
  <c r="AD406" i="3"/>
  <c r="AE406" i="3" s="1"/>
  <c r="AL406" i="3"/>
  <c r="AM406" i="3" s="1"/>
  <c r="AQ406" i="3"/>
  <c r="O407" i="3"/>
  <c r="R407" i="3" s="1"/>
  <c r="Q407" i="3"/>
  <c r="AK407" i="3" s="1"/>
  <c r="S407" i="3"/>
  <c r="AD407" i="3"/>
  <c r="AE407" i="3" s="1"/>
  <c r="AI407" i="3" s="1"/>
  <c r="AL407" i="3"/>
  <c r="AM407" i="3" s="1"/>
  <c r="AO407" i="3" s="1"/>
  <c r="AQ407" i="3"/>
  <c r="O408" i="3"/>
  <c r="R408" i="3" s="1"/>
  <c r="Q408" i="3"/>
  <c r="S408" i="3"/>
  <c r="AD408" i="3"/>
  <c r="AE408" i="3" s="1"/>
  <c r="AI408" i="3" s="1"/>
  <c r="AL408" i="3"/>
  <c r="AM408" i="3" s="1"/>
  <c r="AQ408" i="3"/>
  <c r="O409" i="3"/>
  <c r="R409" i="3" s="1"/>
  <c r="Q409" i="3"/>
  <c r="AQ409" i="3" s="1"/>
  <c r="S409" i="3"/>
  <c r="AD409" i="3"/>
  <c r="AE409" i="3" s="1"/>
  <c r="AK409" i="3"/>
  <c r="AL409" i="3"/>
  <c r="AM409" i="3" s="1"/>
  <c r="O410" i="3"/>
  <c r="Q410" i="3"/>
  <c r="R410" i="3"/>
  <c r="S410" i="3"/>
  <c r="AD410" i="3"/>
  <c r="AE410" i="3" s="1"/>
  <c r="AI410" i="3" s="1"/>
  <c r="AL410" i="3"/>
  <c r="AM410" i="3" s="1"/>
  <c r="AQ410" i="3"/>
  <c r="O411" i="3"/>
  <c r="R411" i="3" s="1"/>
  <c r="Q411" i="3"/>
  <c r="AK411" i="3" s="1"/>
  <c r="S411" i="3"/>
  <c r="AD411" i="3"/>
  <c r="AE411" i="3" s="1"/>
  <c r="AL411" i="3"/>
  <c r="AM411" i="3" s="1"/>
  <c r="AQ411" i="3"/>
  <c r="O412" i="3"/>
  <c r="R412" i="3" s="1"/>
  <c r="Q412" i="3"/>
  <c r="S412" i="3"/>
  <c r="AD412" i="3"/>
  <c r="AE412" i="3" s="1"/>
  <c r="AL412" i="3"/>
  <c r="AM412" i="3" s="1"/>
  <c r="AQ412" i="3"/>
  <c r="AP412" i="3" s="1"/>
  <c r="O413" i="3"/>
  <c r="R413" i="3" s="1"/>
  <c r="Q413" i="3"/>
  <c r="AK413" i="3" s="1"/>
  <c r="S413" i="3"/>
  <c r="AD413" i="3"/>
  <c r="AE413" i="3" s="1"/>
  <c r="AI413" i="3" s="1"/>
  <c r="AL413" i="3"/>
  <c r="AM413" i="3" s="1"/>
  <c r="AO413" i="3" s="1"/>
  <c r="AQ413" i="3"/>
  <c r="O414" i="3"/>
  <c r="R414" i="3" s="1"/>
  <c r="Q414" i="3"/>
  <c r="S414" i="3"/>
  <c r="AD414" i="3"/>
  <c r="AE414" i="3" s="1"/>
  <c r="AL414" i="3"/>
  <c r="AM414" i="3" s="1"/>
  <c r="AO414" i="3" s="1"/>
  <c r="AQ414" i="3"/>
  <c r="AP414" i="3" s="1"/>
  <c r="O415" i="3"/>
  <c r="R415" i="3" s="1"/>
  <c r="Q415" i="3"/>
  <c r="AK415" i="3" s="1"/>
  <c r="S415" i="3"/>
  <c r="AD415" i="3"/>
  <c r="AE415" i="3" s="1"/>
  <c r="AI415" i="3" s="1"/>
  <c r="AL415" i="3"/>
  <c r="AM415" i="3" s="1"/>
  <c r="AO415" i="3" s="1"/>
  <c r="AQ415" i="3"/>
  <c r="O416" i="3"/>
  <c r="R416" i="3" s="1"/>
  <c r="Q416" i="3"/>
  <c r="S416" i="3"/>
  <c r="AD416" i="3"/>
  <c r="AE416" i="3" s="1"/>
  <c r="AL416" i="3"/>
  <c r="AM416" i="3" s="1"/>
  <c r="AQ416" i="3"/>
  <c r="O417" i="3"/>
  <c r="Q417" i="3"/>
  <c r="R417" i="3"/>
  <c r="S417" i="3"/>
  <c r="AD417" i="3"/>
  <c r="AE417" i="3" s="1"/>
  <c r="AK417" i="3"/>
  <c r="AL417" i="3"/>
  <c r="AM417" i="3" s="1"/>
  <c r="AQ417" i="3"/>
  <c r="O418" i="3"/>
  <c r="R418" i="3" s="1"/>
  <c r="Q418" i="3"/>
  <c r="S418" i="3"/>
  <c r="AD418" i="3"/>
  <c r="AE418" i="3" s="1"/>
  <c r="AL418" i="3"/>
  <c r="AM418" i="3" s="1"/>
  <c r="AQ418" i="3"/>
  <c r="O419" i="3"/>
  <c r="R419" i="3" s="1"/>
  <c r="Q419" i="3"/>
  <c r="AK419" i="3" s="1"/>
  <c r="S419" i="3"/>
  <c r="AD419" i="3"/>
  <c r="AE419" i="3" s="1"/>
  <c r="AL419" i="3"/>
  <c r="AM419" i="3" s="1"/>
  <c r="AQ419" i="3"/>
  <c r="O420" i="3"/>
  <c r="R420" i="3" s="1"/>
  <c r="Q420" i="3"/>
  <c r="S420" i="3"/>
  <c r="AD420" i="3"/>
  <c r="AE420" i="3" s="1"/>
  <c r="AL420" i="3"/>
  <c r="AM420" i="3" s="1"/>
  <c r="AO420" i="3" s="1"/>
  <c r="AQ420" i="3"/>
  <c r="O421" i="3"/>
  <c r="R421" i="3" s="1"/>
  <c r="Q421" i="3"/>
  <c r="AK421" i="3" s="1"/>
  <c r="S421" i="3"/>
  <c r="AD421" i="3"/>
  <c r="AE421" i="3" s="1"/>
  <c r="AI421" i="3" s="1"/>
  <c r="AL421" i="3"/>
  <c r="AM421" i="3" s="1"/>
  <c r="AO421" i="3" s="1"/>
  <c r="AQ421" i="3"/>
  <c r="O422" i="3"/>
  <c r="R422" i="3" s="1"/>
  <c r="Q422" i="3"/>
  <c r="S422" i="3"/>
  <c r="AD422" i="3"/>
  <c r="AE422" i="3" s="1"/>
  <c r="AL422" i="3"/>
  <c r="AM422" i="3" s="1"/>
  <c r="AO422" i="3" s="1"/>
  <c r="AQ422" i="3"/>
  <c r="O423" i="3"/>
  <c r="R423" i="3" s="1"/>
  <c r="Q423" i="3"/>
  <c r="AK423" i="3" s="1"/>
  <c r="S423" i="3"/>
  <c r="AD423" i="3"/>
  <c r="AE423" i="3" s="1"/>
  <c r="AI423" i="3" s="1"/>
  <c r="AL423" i="3"/>
  <c r="AM423" i="3" s="1"/>
  <c r="AO423" i="3" s="1"/>
  <c r="AQ423" i="3"/>
  <c r="O424" i="3"/>
  <c r="R424" i="3" s="1"/>
  <c r="Q424" i="3"/>
  <c r="S424" i="3"/>
  <c r="AD424" i="3"/>
  <c r="AE424" i="3" s="1"/>
  <c r="AI424" i="3" s="1"/>
  <c r="AL424" i="3"/>
  <c r="AM424" i="3" s="1"/>
  <c r="AQ424" i="3"/>
  <c r="I425" i="3"/>
  <c r="J425" i="3"/>
  <c r="K425" i="3"/>
  <c r="L425" i="3"/>
  <c r="U425" i="3"/>
  <c r="AR425" i="3"/>
  <c r="AS425" i="3"/>
  <c r="AT425" i="3"/>
  <c r="AU425" i="3"/>
  <c r="AV425" i="3"/>
  <c r="AW425" i="3"/>
  <c r="AX425" i="3"/>
  <c r="AY425" i="3"/>
  <c r="AZ425" i="3"/>
  <c r="O426" i="3"/>
  <c r="R426" i="3" s="1"/>
  <c r="Q426" i="3"/>
  <c r="S426" i="3"/>
  <c r="AD426" i="3"/>
  <c r="AE426" i="3"/>
  <c r="AL426" i="3"/>
  <c r="AM426" i="3" s="1"/>
  <c r="AQ426" i="3"/>
  <c r="O427" i="3"/>
  <c r="R427" i="3" s="1"/>
  <c r="Q427" i="3"/>
  <c r="S427" i="3"/>
  <c r="AD427" i="3"/>
  <c r="AE427" i="3" s="1"/>
  <c r="AL427" i="3"/>
  <c r="AQ427" i="3"/>
  <c r="O428" i="3"/>
  <c r="R428" i="3" s="1"/>
  <c r="Q428" i="3"/>
  <c r="AK428" i="3" s="1"/>
  <c r="S428" i="3"/>
  <c r="AD428" i="3"/>
  <c r="AE428" i="3" s="1"/>
  <c r="AI428" i="3" s="1"/>
  <c r="AL428" i="3"/>
  <c r="AM428" i="3" s="1"/>
  <c r="AO428" i="3" s="1"/>
  <c r="AQ428" i="3"/>
  <c r="O429" i="3"/>
  <c r="Q429" i="3"/>
  <c r="R429" i="3"/>
  <c r="S429" i="3"/>
  <c r="AD429" i="3"/>
  <c r="AE429" i="3" s="1"/>
  <c r="AL429" i="3"/>
  <c r="AM429" i="3" s="1"/>
  <c r="AO429" i="3" s="1"/>
  <c r="AQ429" i="3"/>
  <c r="O430" i="3"/>
  <c r="R430" i="3" s="1"/>
  <c r="Q430" i="3"/>
  <c r="AK430" i="3" s="1"/>
  <c r="AJ430" i="3" s="1"/>
  <c r="S430" i="3"/>
  <c r="AD430" i="3"/>
  <c r="AE430" i="3" s="1"/>
  <c r="AI430" i="3" s="1"/>
  <c r="AL430" i="3"/>
  <c r="AM430" i="3" s="1"/>
  <c r="AO430" i="3" s="1"/>
  <c r="AQ430" i="3"/>
  <c r="O431" i="3"/>
  <c r="R431" i="3" s="1"/>
  <c r="Q431" i="3"/>
  <c r="S431" i="3"/>
  <c r="AD431" i="3"/>
  <c r="AE431" i="3" s="1"/>
  <c r="AI431" i="3" s="1"/>
  <c r="AL431" i="3"/>
  <c r="AM431" i="3" s="1"/>
  <c r="AQ431" i="3"/>
  <c r="O432" i="3"/>
  <c r="R432" i="3" s="1"/>
  <c r="Q432" i="3"/>
  <c r="AQ432" i="3" s="1"/>
  <c r="S432" i="3"/>
  <c r="AD432" i="3"/>
  <c r="AE432" i="3" s="1"/>
  <c r="AI432" i="3" s="1"/>
  <c r="AK432" i="3"/>
  <c r="AL432" i="3"/>
  <c r="AM432" i="3" s="1"/>
  <c r="O433" i="3"/>
  <c r="R433" i="3" s="1"/>
  <c r="Q433" i="3"/>
  <c r="S433" i="3"/>
  <c r="AD433" i="3"/>
  <c r="AE433" i="3" s="1"/>
  <c r="AL433" i="3"/>
  <c r="AM433" i="3" s="1"/>
  <c r="AO433" i="3" s="1"/>
  <c r="AQ433" i="3"/>
  <c r="O434" i="3"/>
  <c r="R434" i="3" s="1"/>
  <c r="Q434" i="3"/>
  <c r="AK434" i="3" s="1"/>
  <c r="S434" i="3"/>
  <c r="AD434" i="3"/>
  <c r="AE434" i="3" s="1"/>
  <c r="AL434" i="3"/>
  <c r="AM434" i="3" s="1"/>
  <c r="AQ434" i="3"/>
  <c r="O435" i="3"/>
  <c r="R435" i="3" s="1"/>
  <c r="Q435" i="3"/>
  <c r="AQ435" i="3" s="1"/>
  <c r="S435" i="3"/>
  <c r="AD435" i="3"/>
  <c r="AE435" i="3" s="1"/>
  <c r="AI435" i="3" s="1"/>
  <c r="AK435" i="3"/>
  <c r="AL435" i="3"/>
  <c r="AM435" i="3" s="1"/>
  <c r="AP435" i="3" s="1"/>
  <c r="I436" i="3"/>
  <c r="J436" i="3"/>
  <c r="K436" i="3"/>
  <c r="L436" i="3"/>
  <c r="U436" i="3"/>
  <c r="AR436" i="3"/>
  <c r="AS436" i="3"/>
  <c r="AT436" i="3"/>
  <c r="AU436" i="3"/>
  <c r="AV436" i="3"/>
  <c r="AW436" i="3"/>
  <c r="AX436" i="3"/>
  <c r="AY436" i="3"/>
  <c r="AZ436" i="3"/>
  <c r="O437" i="3"/>
  <c r="R437" i="3" s="1"/>
  <c r="Q437" i="3"/>
  <c r="AK437" i="3" s="1"/>
  <c r="S437" i="3"/>
  <c r="AD437" i="3"/>
  <c r="AL437" i="3"/>
  <c r="AM437" i="3" s="1"/>
  <c r="AQ437" i="3"/>
  <c r="O438" i="3"/>
  <c r="R438" i="3" s="1"/>
  <c r="T438" i="3" s="1"/>
  <c r="Q438" i="3"/>
  <c r="AK438" i="3" s="1"/>
  <c r="S438" i="3"/>
  <c r="AD438" i="3"/>
  <c r="AE438" i="3" s="1"/>
  <c r="AL438" i="3"/>
  <c r="AM438" i="3" s="1"/>
  <c r="AQ438" i="3"/>
  <c r="O439" i="3"/>
  <c r="R439" i="3" s="1"/>
  <c r="Q439" i="3"/>
  <c r="AK439" i="3" s="1"/>
  <c r="S439" i="3"/>
  <c r="AD439" i="3"/>
  <c r="AE439" i="3" s="1"/>
  <c r="AI439" i="3" s="1"/>
  <c r="AL439" i="3"/>
  <c r="AM439" i="3" s="1"/>
  <c r="AO439" i="3" s="1"/>
  <c r="AQ439" i="3"/>
  <c r="O440" i="3"/>
  <c r="R440" i="3" s="1"/>
  <c r="Q440" i="3"/>
  <c r="S440" i="3"/>
  <c r="AD440" i="3"/>
  <c r="AE440" i="3" s="1"/>
  <c r="AL440" i="3"/>
  <c r="AM440" i="3" s="1"/>
  <c r="AQ440" i="3"/>
  <c r="I441" i="3"/>
  <c r="J441" i="3"/>
  <c r="K441" i="3"/>
  <c r="L441" i="3"/>
  <c r="U441" i="3"/>
  <c r="AR441" i="3"/>
  <c r="AS441" i="3"/>
  <c r="AT441" i="3"/>
  <c r="AU441" i="3"/>
  <c r="AV441" i="3"/>
  <c r="AW441" i="3"/>
  <c r="AX441" i="3"/>
  <c r="AY441" i="3"/>
  <c r="AZ441" i="3"/>
  <c r="O442" i="3"/>
  <c r="Q442" i="3"/>
  <c r="AK442" i="3" s="1"/>
  <c r="R442" i="3"/>
  <c r="S442" i="3"/>
  <c r="AD442" i="3"/>
  <c r="AE442" i="3" s="1"/>
  <c r="AL442" i="3"/>
  <c r="AM442" i="3" s="1"/>
  <c r="AP442" i="3" s="1"/>
  <c r="AQ442" i="3"/>
  <c r="O443" i="3"/>
  <c r="R443" i="3" s="1"/>
  <c r="Q443" i="3"/>
  <c r="AK443" i="3" s="1"/>
  <c r="S443" i="3"/>
  <c r="AD443" i="3"/>
  <c r="AL443" i="3"/>
  <c r="AM443" i="3" s="1"/>
  <c r="AO443" i="3" s="1"/>
  <c r="AQ443" i="3"/>
  <c r="AP443" i="3" s="1"/>
  <c r="O444" i="3"/>
  <c r="Q444" i="3"/>
  <c r="R444" i="3"/>
  <c r="S444" i="3"/>
  <c r="AD444" i="3"/>
  <c r="AE444" i="3" s="1"/>
  <c r="AK444" i="3"/>
  <c r="AJ444" i="3" s="1"/>
  <c r="AL444" i="3"/>
  <c r="AM444" i="3" s="1"/>
  <c r="AO444" i="3" s="1"/>
  <c r="AQ444" i="3"/>
  <c r="O445" i="3"/>
  <c r="R445" i="3" s="1"/>
  <c r="Q445" i="3"/>
  <c r="S445" i="3"/>
  <c r="AD445" i="3"/>
  <c r="AE445" i="3" s="1"/>
  <c r="AL445" i="3"/>
  <c r="AM445" i="3" s="1"/>
  <c r="AQ445" i="3"/>
  <c r="O446" i="3"/>
  <c r="R446" i="3" s="1"/>
  <c r="Q446" i="3"/>
  <c r="AK446" i="3" s="1"/>
  <c r="S446" i="3"/>
  <c r="AD446" i="3"/>
  <c r="AE446" i="3" s="1"/>
  <c r="AI446" i="3" s="1"/>
  <c r="AL446" i="3"/>
  <c r="AM446" i="3" s="1"/>
  <c r="AQ446" i="3"/>
  <c r="O447" i="3"/>
  <c r="R447" i="3" s="1"/>
  <c r="Q447" i="3"/>
  <c r="S447" i="3"/>
  <c r="AD447" i="3"/>
  <c r="AE447" i="3" s="1"/>
  <c r="AL447" i="3"/>
  <c r="AM447" i="3" s="1"/>
  <c r="AO447" i="3" s="1"/>
  <c r="AQ447" i="3"/>
  <c r="O448" i="3"/>
  <c r="R448" i="3" s="1"/>
  <c r="Q448" i="3"/>
  <c r="AK448" i="3" s="1"/>
  <c r="S448" i="3"/>
  <c r="AD448" i="3"/>
  <c r="AE448" i="3" s="1"/>
  <c r="AL448" i="3"/>
  <c r="AM448" i="3" s="1"/>
  <c r="AQ448" i="3"/>
  <c r="O449" i="3"/>
  <c r="R449" i="3" s="1"/>
  <c r="Q449" i="3"/>
  <c r="AK449" i="3" s="1"/>
  <c r="S449" i="3"/>
  <c r="AD449" i="3"/>
  <c r="AE449" i="3" s="1"/>
  <c r="AI449" i="3" s="1"/>
  <c r="AL449" i="3"/>
  <c r="AM449" i="3" s="1"/>
  <c r="AQ449" i="3"/>
  <c r="O450" i="3"/>
  <c r="R450" i="3" s="1"/>
  <c r="Q450" i="3"/>
  <c r="AK450" i="3" s="1"/>
  <c r="S450" i="3"/>
  <c r="AD450" i="3"/>
  <c r="AE450" i="3"/>
  <c r="AI450" i="3" s="1"/>
  <c r="AH450" i="3" s="1"/>
  <c r="AL450" i="3"/>
  <c r="AM450" i="3" s="1"/>
  <c r="AQ450" i="3"/>
  <c r="O451" i="3"/>
  <c r="R451" i="3" s="1"/>
  <c r="Q451" i="3"/>
  <c r="AK451" i="3" s="1"/>
  <c r="S451" i="3"/>
  <c r="AD451" i="3"/>
  <c r="AE451" i="3" s="1"/>
  <c r="AL451" i="3"/>
  <c r="AM451" i="3" s="1"/>
  <c r="AQ451" i="3"/>
  <c r="O452" i="3"/>
  <c r="R452" i="3" s="1"/>
  <c r="Q452" i="3"/>
  <c r="AQ452" i="3" s="1"/>
  <c r="S452" i="3"/>
  <c r="AD452" i="3"/>
  <c r="AE452" i="3" s="1"/>
  <c r="AK452" i="3"/>
  <c r="AL452" i="3"/>
  <c r="AM452" i="3" s="1"/>
  <c r="AO452" i="3" s="1"/>
  <c r="AN452" i="3" s="1"/>
  <c r="O453" i="3"/>
  <c r="R453" i="3" s="1"/>
  <c r="Q453" i="3"/>
  <c r="S453" i="3"/>
  <c r="AD453" i="3"/>
  <c r="AE453" i="3" s="1"/>
  <c r="AL453" i="3"/>
  <c r="AM453" i="3" s="1"/>
  <c r="AQ453" i="3"/>
  <c r="O454" i="3"/>
  <c r="R454" i="3" s="1"/>
  <c r="Q454" i="3"/>
  <c r="AQ454" i="3" s="1"/>
  <c r="S454" i="3"/>
  <c r="AD454" i="3"/>
  <c r="AE454" i="3" s="1"/>
  <c r="AK454" i="3"/>
  <c r="AL454" i="3"/>
  <c r="AM454" i="3" s="1"/>
  <c r="O455" i="3"/>
  <c r="R455" i="3" s="1"/>
  <c r="Q455" i="3"/>
  <c r="S455" i="3"/>
  <c r="AD455" i="3"/>
  <c r="AE455" i="3" s="1"/>
  <c r="AL455" i="3"/>
  <c r="AM455" i="3" s="1"/>
  <c r="AO455" i="3" s="1"/>
  <c r="AQ455" i="3"/>
  <c r="O456" i="3"/>
  <c r="R456" i="3" s="1"/>
  <c r="Q456" i="3"/>
  <c r="S456" i="3"/>
  <c r="AD456" i="3"/>
  <c r="AE456" i="3" s="1"/>
  <c r="AL456" i="3"/>
  <c r="AM456" i="3" s="1"/>
  <c r="AQ456" i="3"/>
  <c r="O457" i="3"/>
  <c r="R457" i="3" s="1"/>
  <c r="Q457" i="3"/>
  <c r="AK457" i="3" s="1"/>
  <c r="S457" i="3"/>
  <c r="AD457" i="3"/>
  <c r="AE457" i="3" s="1"/>
  <c r="AI457" i="3"/>
  <c r="AL457" i="3"/>
  <c r="AM457" i="3" s="1"/>
  <c r="AQ457" i="3"/>
  <c r="I458" i="3"/>
  <c r="J458" i="3"/>
  <c r="K458" i="3"/>
  <c r="L458" i="3"/>
  <c r="U458" i="3"/>
  <c r="AR458" i="3"/>
  <c r="AS458" i="3"/>
  <c r="AT458" i="3"/>
  <c r="AU458" i="3"/>
  <c r="AV458" i="3"/>
  <c r="AW458" i="3"/>
  <c r="AX458" i="3"/>
  <c r="AY458" i="3"/>
  <c r="AZ458" i="3"/>
  <c r="O459" i="3"/>
  <c r="R459" i="3" s="1"/>
  <c r="Q459" i="3"/>
  <c r="AK459" i="3" s="1"/>
  <c r="S459" i="3"/>
  <c r="AD459" i="3"/>
  <c r="AL459" i="3"/>
  <c r="AM459" i="3" s="1"/>
  <c r="AO459" i="3" s="1"/>
  <c r="AQ459" i="3"/>
  <c r="O460" i="3"/>
  <c r="R460" i="3" s="1"/>
  <c r="Q460" i="3"/>
  <c r="AK460" i="3" s="1"/>
  <c r="S460" i="3"/>
  <c r="AD460" i="3"/>
  <c r="AE460" i="3" s="1"/>
  <c r="AI460" i="3" s="1"/>
  <c r="AL460" i="3"/>
  <c r="AQ460" i="3"/>
  <c r="O461" i="3"/>
  <c r="R461" i="3" s="1"/>
  <c r="Q461" i="3"/>
  <c r="AK461" i="3" s="1"/>
  <c r="S461" i="3"/>
  <c r="AD461" i="3"/>
  <c r="AE461" i="3" s="1"/>
  <c r="AI461" i="3" s="1"/>
  <c r="AH461" i="3" s="1"/>
  <c r="AL461" i="3"/>
  <c r="AM461" i="3" s="1"/>
  <c r="AQ461" i="3"/>
  <c r="O462" i="3"/>
  <c r="R462" i="3" s="1"/>
  <c r="Q462" i="3"/>
  <c r="AK462" i="3" s="1"/>
  <c r="S462" i="3"/>
  <c r="AD462" i="3"/>
  <c r="AE462" i="3" s="1"/>
  <c r="AL462" i="3"/>
  <c r="AM462" i="3" s="1"/>
  <c r="AQ462" i="3"/>
  <c r="O463" i="3"/>
  <c r="R463" i="3" s="1"/>
  <c r="Q463" i="3"/>
  <c r="S463" i="3"/>
  <c r="AD463" i="3"/>
  <c r="AE463" i="3" s="1"/>
  <c r="AL463" i="3"/>
  <c r="AM463" i="3" s="1"/>
  <c r="AO463" i="3" s="1"/>
  <c r="AN463" i="3" s="1"/>
  <c r="AQ463" i="3"/>
  <c r="I464" i="3"/>
  <c r="J464" i="3"/>
  <c r="K464" i="3"/>
  <c r="L464" i="3"/>
  <c r="U464" i="3"/>
  <c r="AR464" i="3"/>
  <c r="AS464" i="3"/>
  <c r="AT464" i="3"/>
  <c r="AU464" i="3"/>
  <c r="AV464" i="3"/>
  <c r="AW464" i="3"/>
  <c r="AX464" i="3"/>
  <c r="AY464" i="3"/>
  <c r="AZ464" i="3"/>
  <c r="O465" i="3"/>
  <c r="R465" i="3" s="1"/>
  <c r="Q465" i="3"/>
  <c r="S465" i="3"/>
  <c r="AD465" i="3"/>
  <c r="AE465" i="3" s="1"/>
  <c r="AL465" i="3"/>
  <c r="AQ465" i="3"/>
  <c r="O466" i="3"/>
  <c r="R466" i="3" s="1"/>
  <c r="Q466" i="3"/>
  <c r="S466" i="3"/>
  <c r="AD466" i="3"/>
  <c r="AK466" i="3"/>
  <c r="AL466" i="3"/>
  <c r="AM466" i="3" s="1"/>
  <c r="O467" i="3"/>
  <c r="R467" i="3" s="1"/>
  <c r="Q467" i="3"/>
  <c r="AK467" i="3" s="1"/>
  <c r="S467" i="3"/>
  <c r="AD467" i="3"/>
  <c r="AE467" i="3" s="1"/>
  <c r="AI467" i="3" s="1"/>
  <c r="AL467" i="3"/>
  <c r="AM467" i="3" s="1"/>
  <c r="AQ467" i="3"/>
  <c r="O468" i="3"/>
  <c r="R468" i="3" s="1"/>
  <c r="Q468" i="3"/>
  <c r="S468" i="3"/>
  <c r="AD468" i="3"/>
  <c r="AE468" i="3" s="1"/>
  <c r="AI468" i="3" s="1"/>
  <c r="AL468" i="3"/>
  <c r="AM468" i="3" s="1"/>
  <c r="AQ468" i="3"/>
  <c r="O469" i="3"/>
  <c r="R469" i="3" s="1"/>
  <c r="Q469" i="3"/>
  <c r="S469" i="3"/>
  <c r="AD469" i="3"/>
  <c r="AE469" i="3"/>
  <c r="AI469" i="3" s="1"/>
  <c r="AK469" i="3"/>
  <c r="AL469" i="3"/>
  <c r="AM469" i="3" s="1"/>
  <c r="AO469" i="3" s="1"/>
  <c r="AQ469" i="3"/>
  <c r="O470" i="3"/>
  <c r="R470" i="3" s="1"/>
  <c r="Q470" i="3"/>
  <c r="S470" i="3"/>
  <c r="AD470" i="3"/>
  <c r="AE470" i="3" s="1"/>
  <c r="AI470" i="3" s="1"/>
  <c r="AL470" i="3"/>
  <c r="AM470" i="3" s="1"/>
  <c r="AQ470" i="3"/>
  <c r="O471" i="3"/>
  <c r="R471" i="3" s="1"/>
  <c r="Q471" i="3"/>
  <c r="AK471" i="3" s="1"/>
  <c r="S471" i="3"/>
  <c r="AD471" i="3"/>
  <c r="AE471" i="3" s="1"/>
  <c r="AI471" i="3" s="1"/>
  <c r="AL471" i="3"/>
  <c r="AM471" i="3" s="1"/>
  <c r="AO471" i="3" s="1"/>
  <c r="AQ471" i="3"/>
  <c r="O472" i="3"/>
  <c r="R472" i="3" s="1"/>
  <c r="Q472" i="3"/>
  <c r="S472" i="3"/>
  <c r="AD472" i="3"/>
  <c r="AE472" i="3" s="1"/>
  <c r="AK472" i="3"/>
  <c r="AL472" i="3"/>
  <c r="AM472" i="3" s="1"/>
  <c r="O473" i="3"/>
  <c r="R473" i="3" s="1"/>
  <c r="Q473" i="3"/>
  <c r="S473" i="3"/>
  <c r="AD473" i="3"/>
  <c r="AE473" i="3" s="1"/>
  <c r="AI473" i="3" s="1"/>
  <c r="AK473" i="3"/>
  <c r="AL473" i="3"/>
  <c r="AM473" i="3" s="1"/>
  <c r="AO473" i="3" s="1"/>
  <c r="AQ473" i="3"/>
  <c r="O474" i="3"/>
  <c r="R474" i="3" s="1"/>
  <c r="Q474" i="3"/>
  <c r="S474" i="3"/>
  <c r="AD474" i="3"/>
  <c r="AE474" i="3" s="1"/>
  <c r="AK474" i="3"/>
  <c r="AL474" i="3"/>
  <c r="AM474" i="3" s="1"/>
  <c r="O475" i="3"/>
  <c r="R475" i="3" s="1"/>
  <c r="Q475" i="3"/>
  <c r="AK475" i="3" s="1"/>
  <c r="S475" i="3"/>
  <c r="AD475" i="3"/>
  <c r="AE475" i="3" s="1"/>
  <c r="AI475" i="3" s="1"/>
  <c r="AL475" i="3"/>
  <c r="AM475" i="3" s="1"/>
  <c r="AO475" i="3" s="1"/>
  <c r="AQ475" i="3"/>
  <c r="O476" i="3"/>
  <c r="R476" i="3" s="1"/>
  <c r="Q476" i="3"/>
  <c r="S476" i="3"/>
  <c r="AD476" i="3"/>
  <c r="AE476" i="3" s="1"/>
  <c r="AI476" i="3" s="1"/>
  <c r="AL476" i="3"/>
  <c r="AM476" i="3" s="1"/>
  <c r="AQ476" i="3"/>
  <c r="O477" i="3"/>
  <c r="R477" i="3" s="1"/>
  <c r="Q477" i="3"/>
  <c r="AK477" i="3" s="1"/>
  <c r="S477" i="3"/>
  <c r="AD477" i="3"/>
  <c r="AE477" i="3" s="1"/>
  <c r="AL477" i="3"/>
  <c r="AM477" i="3" s="1"/>
  <c r="AQ477" i="3"/>
  <c r="O478" i="3"/>
  <c r="R478" i="3" s="1"/>
  <c r="Q478" i="3"/>
  <c r="S478" i="3"/>
  <c r="AD478" i="3"/>
  <c r="AE478" i="3" s="1"/>
  <c r="AK478" i="3"/>
  <c r="AL478" i="3"/>
  <c r="AM478" i="3" s="1"/>
  <c r="O479" i="3"/>
  <c r="R479" i="3" s="1"/>
  <c r="Q479" i="3"/>
  <c r="AK479" i="3" s="1"/>
  <c r="S479" i="3"/>
  <c r="AD479" i="3"/>
  <c r="AE479" i="3" s="1"/>
  <c r="AL479" i="3"/>
  <c r="AM479" i="3" s="1"/>
  <c r="AQ479" i="3"/>
  <c r="O480" i="3"/>
  <c r="R480" i="3" s="1"/>
  <c r="Q480" i="3"/>
  <c r="S480" i="3"/>
  <c r="AD480" i="3"/>
  <c r="AE480" i="3" s="1"/>
  <c r="AK480" i="3"/>
  <c r="AL480" i="3"/>
  <c r="AM480" i="3" s="1"/>
  <c r="O481" i="3"/>
  <c r="R481" i="3" s="1"/>
  <c r="Q481" i="3"/>
  <c r="S481" i="3"/>
  <c r="AD481" i="3"/>
  <c r="AE481" i="3" s="1"/>
  <c r="AI481" i="3" s="1"/>
  <c r="AK481" i="3"/>
  <c r="AL481" i="3"/>
  <c r="AM481" i="3" s="1"/>
  <c r="AO481" i="3" s="1"/>
  <c r="AQ481" i="3"/>
  <c r="O482" i="3"/>
  <c r="R482" i="3" s="1"/>
  <c r="Q482" i="3"/>
  <c r="S482" i="3"/>
  <c r="AD482" i="3"/>
  <c r="AE482" i="3" s="1"/>
  <c r="AI482" i="3" s="1"/>
  <c r="AK482" i="3"/>
  <c r="AL482" i="3"/>
  <c r="AM482" i="3" s="1"/>
  <c r="AO482" i="3" s="1"/>
  <c r="AN482" i="3"/>
  <c r="O483" i="3"/>
  <c r="R483" i="3" s="1"/>
  <c r="Q483" i="3"/>
  <c r="AK483" i="3" s="1"/>
  <c r="S483" i="3"/>
  <c r="AD483" i="3"/>
  <c r="AE483" i="3" s="1"/>
  <c r="AI483" i="3" s="1"/>
  <c r="AL483" i="3"/>
  <c r="AM483" i="3" s="1"/>
  <c r="AO483" i="3" s="1"/>
  <c r="AQ483" i="3"/>
  <c r="O484" i="3"/>
  <c r="R484" i="3" s="1"/>
  <c r="Q484" i="3"/>
  <c r="S484" i="3"/>
  <c r="AD484" i="3"/>
  <c r="AE484" i="3" s="1"/>
  <c r="AI484" i="3" s="1"/>
  <c r="AL484" i="3"/>
  <c r="AM484" i="3" s="1"/>
  <c r="AQ484" i="3"/>
  <c r="O485" i="3"/>
  <c r="R485" i="3" s="1"/>
  <c r="Q485" i="3"/>
  <c r="S485" i="3"/>
  <c r="AD485" i="3"/>
  <c r="AE485" i="3"/>
  <c r="AI485" i="3" s="1"/>
  <c r="AK485" i="3"/>
  <c r="AL485" i="3"/>
  <c r="AM485" i="3" s="1"/>
  <c r="AO485" i="3" s="1"/>
  <c r="O486" i="3"/>
  <c r="R486" i="3" s="1"/>
  <c r="Q486" i="3"/>
  <c r="S486" i="3"/>
  <c r="AD486" i="3"/>
  <c r="AE486" i="3" s="1"/>
  <c r="AI486" i="3" s="1"/>
  <c r="AL486" i="3"/>
  <c r="AM486" i="3" s="1"/>
  <c r="AQ486" i="3"/>
  <c r="O487" i="3"/>
  <c r="R487" i="3" s="1"/>
  <c r="Q487" i="3"/>
  <c r="S487" i="3"/>
  <c r="AD487" i="3"/>
  <c r="AE487" i="3" s="1"/>
  <c r="AI487" i="3" s="1"/>
  <c r="AK487" i="3"/>
  <c r="AL487" i="3"/>
  <c r="AM487" i="3" s="1"/>
  <c r="AO487" i="3" s="1"/>
  <c r="O488" i="3"/>
  <c r="R488" i="3" s="1"/>
  <c r="Q488" i="3"/>
  <c r="S488" i="3"/>
  <c r="AD488" i="3"/>
  <c r="AE488" i="3" s="1"/>
  <c r="AL488" i="3"/>
  <c r="AM488" i="3" s="1"/>
  <c r="AQ488" i="3"/>
  <c r="O489" i="3"/>
  <c r="R489" i="3" s="1"/>
  <c r="Q489" i="3"/>
  <c r="AQ489" i="3" s="1"/>
  <c r="S489" i="3"/>
  <c r="AD489" i="3"/>
  <c r="AE489" i="3" s="1"/>
  <c r="AI489" i="3" s="1"/>
  <c r="AK489" i="3"/>
  <c r="AL489" i="3"/>
  <c r="AM489" i="3" s="1"/>
  <c r="AO489" i="3" s="1"/>
  <c r="O490" i="3"/>
  <c r="R490" i="3" s="1"/>
  <c r="Q490" i="3"/>
  <c r="S490" i="3"/>
  <c r="AD490" i="3"/>
  <c r="AE490" i="3" s="1"/>
  <c r="AL490" i="3"/>
  <c r="AM490" i="3" s="1"/>
  <c r="AQ490" i="3"/>
  <c r="O491" i="3"/>
  <c r="R491" i="3" s="1"/>
  <c r="Q491" i="3"/>
  <c r="AK491" i="3" s="1"/>
  <c r="S491" i="3"/>
  <c r="AD491" i="3"/>
  <c r="AE491" i="3" s="1"/>
  <c r="AI491" i="3" s="1"/>
  <c r="AL491" i="3"/>
  <c r="AM491" i="3" s="1"/>
  <c r="AO491" i="3" s="1"/>
  <c r="AQ491" i="3"/>
  <c r="O492" i="3"/>
  <c r="R492" i="3" s="1"/>
  <c r="Q492" i="3"/>
  <c r="S492" i="3"/>
  <c r="AD492" i="3"/>
  <c r="AE492" i="3" s="1"/>
  <c r="AL492" i="3"/>
  <c r="AM492" i="3" s="1"/>
  <c r="AQ492" i="3"/>
  <c r="I493" i="3"/>
  <c r="J493" i="3"/>
  <c r="K493" i="3"/>
  <c r="L493" i="3"/>
  <c r="U493" i="3"/>
  <c r="AR493" i="3"/>
  <c r="AS493" i="3"/>
  <c r="AT493" i="3"/>
  <c r="AU493" i="3"/>
  <c r="AV493" i="3"/>
  <c r="AW493" i="3"/>
  <c r="AX493" i="3"/>
  <c r="AY493" i="3"/>
  <c r="AZ493" i="3"/>
  <c r="O494" i="3"/>
  <c r="R494" i="3" s="1"/>
  <c r="Q494" i="3"/>
  <c r="AK494" i="3" s="1"/>
  <c r="S494" i="3"/>
  <c r="AD494" i="3"/>
  <c r="AE494" i="3" s="1"/>
  <c r="AI494" i="3" s="1"/>
  <c r="AL494" i="3"/>
  <c r="AM494" i="3"/>
  <c r="AO494" i="3" s="1"/>
  <c r="AQ494" i="3"/>
  <c r="O495" i="3"/>
  <c r="R495" i="3" s="1"/>
  <c r="Q495" i="3"/>
  <c r="S495" i="3"/>
  <c r="AD495" i="3"/>
  <c r="AE495" i="3" s="1"/>
  <c r="AL495" i="3"/>
  <c r="AQ495" i="3"/>
  <c r="O496" i="3"/>
  <c r="R496" i="3" s="1"/>
  <c r="Q496" i="3"/>
  <c r="AK496" i="3" s="1"/>
  <c r="S496" i="3"/>
  <c r="AD496" i="3"/>
  <c r="AE496" i="3" s="1"/>
  <c r="AI496" i="3" s="1"/>
  <c r="AL496" i="3"/>
  <c r="AM496" i="3" s="1"/>
  <c r="AO496" i="3" s="1"/>
  <c r="AQ496" i="3"/>
  <c r="O497" i="3"/>
  <c r="Q497" i="3"/>
  <c r="R497" i="3"/>
  <c r="S497" i="3"/>
  <c r="AD497" i="3"/>
  <c r="AE497" i="3" s="1"/>
  <c r="AL497" i="3"/>
  <c r="AM497" i="3" s="1"/>
  <c r="AQ497" i="3"/>
  <c r="O498" i="3"/>
  <c r="R498" i="3" s="1"/>
  <c r="Q498" i="3"/>
  <c r="S498" i="3"/>
  <c r="AD498" i="3"/>
  <c r="AE498" i="3" s="1"/>
  <c r="AI498" i="3" s="1"/>
  <c r="AK498" i="3"/>
  <c r="AL498" i="3"/>
  <c r="AM498" i="3" s="1"/>
  <c r="AO498" i="3"/>
  <c r="AQ498" i="3"/>
  <c r="AP498" i="3" s="1"/>
  <c r="O499" i="3"/>
  <c r="R499" i="3" s="1"/>
  <c r="Q499" i="3"/>
  <c r="S499" i="3"/>
  <c r="AD499" i="3"/>
  <c r="AE499" i="3" s="1"/>
  <c r="AK499" i="3"/>
  <c r="AL499" i="3"/>
  <c r="AM499" i="3" s="1"/>
  <c r="AQ499" i="3"/>
  <c r="O500" i="3"/>
  <c r="R500" i="3" s="1"/>
  <c r="Q500" i="3"/>
  <c r="AK500" i="3" s="1"/>
  <c r="S500" i="3"/>
  <c r="AD500" i="3"/>
  <c r="AE500" i="3" s="1"/>
  <c r="AI500" i="3" s="1"/>
  <c r="AL500" i="3"/>
  <c r="AM500" i="3" s="1"/>
  <c r="AO500" i="3" s="1"/>
  <c r="AN500" i="3"/>
  <c r="AQ500" i="3"/>
  <c r="O501" i="3"/>
  <c r="R501" i="3" s="1"/>
  <c r="Q501" i="3"/>
  <c r="S501" i="3"/>
  <c r="AD501" i="3"/>
  <c r="AE501" i="3" s="1"/>
  <c r="AL501" i="3"/>
  <c r="AM501" i="3" s="1"/>
  <c r="AQ501" i="3"/>
  <c r="O502" i="3"/>
  <c r="R502" i="3" s="1"/>
  <c r="Q502" i="3"/>
  <c r="AK502" i="3" s="1"/>
  <c r="S502" i="3"/>
  <c r="AD502" i="3"/>
  <c r="AE502" i="3" s="1"/>
  <c r="AI502" i="3" s="1"/>
  <c r="AH502" i="3" s="1"/>
  <c r="AL502" i="3"/>
  <c r="AM502" i="3" s="1"/>
  <c r="AO502" i="3" s="1"/>
  <c r="AQ502" i="3"/>
  <c r="O503" i="3"/>
  <c r="R503" i="3" s="1"/>
  <c r="Q503" i="3"/>
  <c r="AK503" i="3" s="1"/>
  <c r="S503" i="3"/>
  <c r="AD503" i="3"/>
  <c r="AE503" i="3" s="1"/>
  <c r="AL503" i="3"/>
  <c r="AM503" i="3" s="1"/>
  <c r="AQ503" i="3"/>
  <c r="O504" i="3"/>
  <c r="R504" i="3" s="1"/>
  <c r="Q504" i="3"/>
  <c r="AK504" i="3" s="1"/>
  <c r="S504" i="3"/>
  <c r="AD504" i="3"/>
  <c r="AE504" i="3" s="1"/>
  <c r="AI504" i="3" s="1"/>
  <c r="AL504" i="3"/>
  <c r="AM504" i="3"/>
  <c r="AQ504" i="3"/>
  <c r="O505" i="3"/>
  <c r="R505" i="3" s="1"/>
  <c r="Q505" i="3"/>
  <c r="AK505" i="3" s="1"/>
  <c r="S505" i="3"/>
  <c r="AD505" i="3"/>
  <c r="AE505" i="3" s="1"/>
  <c r="AL505" i="3"/>
  <c r="AM505" i="3" s="1"/>
  <c r="AQ505" i="3"/>
  <c r="I506" i="3"/>
  <c r="J506" i="3"/>
  <c r="K506" i="3"/>
  <c r="L506" i="3"/>
  <c r="U506" i="3"/>
  <c r="AR506" i="3"/>
  <c r="AS506" i="3"/>
  <c r="AT506" i="3"/>
  <c r="AU506" i="3"/>
  <c r="AV506" i="3"/>
  <c r="AW506" i="3"/>
  <c r="AX506" i="3"/>
  <c r="AY506" i="3"/>
  <c r="AZ506" i="3"/>
  <c r="O507" i="3"/>
  <c r="R507" i="3" s="1"/>
  <c r="Q507" i="3"/>
  <c r="AK507" i="3" s="1"/>
  <c r="S507" i="3"/>
  <c r="AD507" i="3"/>
  <c r="AL507" i="3"/>
  <c r="AM507" i="3" s="1"/>
  <c r="AO507" i="3" s="1"/>
  <c r="AN507" i="3" s="1"/>
  <c r="AQ507" i="3"/>
  <c r="O508" i="3"/>
  <c r="R508" i="3" s="1"/>
  <c r="Q508" i="3"/>
  <c r="S508" i="3"/>
  <c r="AD508" i="3"/>
  <c r="AE508" i="3" s="1"/>
  <c r="AI508" i="3" s="1"/>
  <c r="AH508" i="3" s="1"/>
  <c r="AL508" i="3"/>
  <c r="AM508" i="3" s="1"/>
  <c r="AQ508" i="3"/>
  <c r="O509" i="3"/>
  <c r="R509" i="3" s="1"/>
  <c r="Q509" i="3"/>
  <c r="AQ509" i="3" s="1"/>
  <c r="S509" i="3"/>
  <c r="AD509" i="3"/>
  <c r="AE509" i="3" s="1"/>
  <c r="AK509" i="3"/>
  <c r="AL509" i="3"/>
  <c r="AM509" i="3" s="1"/>
  <c r="O510" i="3"/>
  <c r="R510" i="3" s="1"/>
  <c r="Q510" i="3"/>
  <c r="S510" i="3"/>
  <c r="AD510" i="3"/>
  <c r="AE510" i="3" s="1"/>
  <c r="AK510" i="3"/>
  <c r="AL510" i="3"/>
  <c r="AM510" i="3" s="1"/>
  <c r="AO510" i="3" s="1"/>
  <c r="AN510" i="3" s="1"/>
  <c r="O511" i="3"/>
  <c r="R511" i="3" s="1"/>
  <c r="Q511" i="3"/>
  <c r="S511" i="3"/>
  <c r="AD511" i="3"/>
  <c r="AE511" i="3" s="1"/>
  <c r="AL511" i="3"/>
  <c r="AM511" i="3" s="1"/>
  <c r="AO511" i="3" s="1"/>
  <c r="AN511" i="3" s="1"/>
  <c r="AQ511" i="3"/>
  <c r="O512" i="3"/>
  <c r="R512" i="3" s="1"/>
  <c r="Q512" i="3"/>
  <c r="AK512" i="3" s="1"/>
  <c r="S512" i="3"/>
  <c r="AD512" i="3"/>
  <c r="AE512" i="3" s="1"/>
  <c r="AL512" i="3"/>
  <c r="AM512" i="3" s="1"/>
  <c r="AQ512" i="3"/>
  <c r="O513" i="3"/>
  <c r="R513" i="3" s="1"/>
  <c r="Q513" i="3"/>
  <c r="AK513" i="3" s="1"/>
  <c r="S513" i="3"/>
  <c r="AD513" i="3"/>
  <c r="AE513" i="3" s="1"/>
  <c r="AL513" i="3"/>
  <c r="AM513" i="3" s="1"/>
  <c r="AQ513" i="3"/>
  <c r="O514" i="3"/>
  <c r="R514" i="3" s="1"/>
  <c r="Q514" i="3"/>
  <c r="S514" i="3"/>
  <c r="AD514" i="3"/>
  <c r="AE514" i="3" s="1"/>
  <c r="AL514" i="3"/>
  <c r="AM514" i="3" s="1"/>
  <c r="AQ514" i="3"/>
  <c r="O515" i="3"/>
  <c r="R515" i="3" s="1"/>
  <c r="Q515" i="3"/>
  <c r="S515" i="3"/>
  <c r="AD515" i="3"/>
  <c r="AE515" i="3" s="1"/>
  <c r="AK515" i="3"/>
  <c r="AL515" i="3"/>
  <c r="AM515" i="3" s="1"/>
  <c r="AO515" i="3" s="1"/>
  <c r="AN515" i="3" s="1"/>
  <c r="AQ515" i="3"/>
  <c r="O516" i="3"/>
  <c r="R516" i="3" s="1"/>
  <c r="Q516" i="3"/>
  <c r="AQ516" i="3" s="1"/>
  <c r="S516" i="3"/>
  <c r="AD516" i="3"/>
  <c r="AE516" i="3" s="1"/>
  <c r="AK516" i="3"/>
  <c r="AL516" i="3"/>
  <c r="AM516" i="3" s="1"/>
  <c r="O517" i="3"/>
  <c r="R517" i="3" s="1"/>
  <c r="Q517" i="3"/>
  <c r="AK517" i="3" s="1"/>
  <c r="S517" i="3"/>
  <c r="AD517" i="3"/>
  <c r="AE517" i="3" s="1"/>
  <c r="AL517" i="3"/>
  <c r="AM517" i="3" s="1"/>
  <c r="AO517" i="3" s="1"/>
  <c r="AQ517" i="3"/>
  <c r="O518" i="3"/>
  <c r="R518" i="3" s="1"/>
  <c r="Q518" i="3"/>
  <c r="S518" i="3"/>
  <c r="AD518" i="3"/>
  <c r="AE518" i="3" s="1"/>
  <c r="AL518" i="3"/>
  <c r="AM518" i="3" s="1"/>
  <c r="AQ518" i="3"/>
  <c r="O519" i="3"/>
  <c r="R519" i="3" s="1"/>
  <c r="Q519" i="3"/>
  <c r="S519" i="3"/>
  <c r="AD519" i="3"/>
  <c r="AE519" i="3" s="1"/>
  <c r="AL519" i="3"/>
  <c r="AM519" i="3" s="1"/>
  <c r="AQ519" i="3"/>
  <c r="O520" i="3"/>
  <c r="R520" i="3" s="1"/>
  <c r="Q520" i="3"/>
  <c r="AK520" i="3" s="1"/>
  <c r="S520" i="3"/>
  <c r="AD520" i="3"/>
  <c r="AE520" i="3" s="1"/>
  <c r="AL520" i="3"/>
  <c r="AM520" i="3" s="1"/>
  <c r="AQ520" i="3"/>
  <c r="O521" i="3"/>
  <c r="Q521" i="3"/>
  <c r="AK521" i="3" s="1"/>
  <c r="R521" i="3"/>
  <c r="S521" i="3"/>
  <c r="AD521" i="3"/>
  <c r="AE521" i="3"/>
  <c r="AI521" i="3" s="1"/>
  <c r="AL521" i="3"/>
  <c r="AM521" i="3" s="1"/>
  <c r="AQ521" i="3"/>
  <c r="O522" i="3"/>
  <c r="R522" i="3" s="1"/>
  <c r="Q522" i="3"/>
  <c r="AK522" i="3" s="1"/>
  <c r="AJ522" i="3" s="1"/>
  <c r="S522" i="3"/>
  <c r="AD522" i="3"/>
  <c r="AE522" i="3" s="1"/>
  <c r="AL522" i="3"/>
  <c r="AM522" i="3" s="1"/>
  <c r="AO522" i="3" s="1"/>
  <c r="AN522" i="3" s="1"/>
  <c r="AQ522" i="3"/>
  <c r="O523" i="3"/>
  <c r="R523" i="3" s="1"/>
  <c r="Q523" i="3"/>
  <c r="S523" i="3"/>
  <c r="AD523" i="3"/>
  <c r="AE523" i="3" s="1"/>
  <c r="AL523" i="3"/>
  <c r="AM523" i="3" s="1"/>
  <c r="AO523" i="3" s="1"/>
  <c r="AN523" i="3" s="1"/>
  <c r="AQ523" i="3"/>
  <c r="I524" i="3"/>
  <c r="J524" i="3"/>
  <c r="K524" i="3"/>
  <c r="L524" i="3"/>
  <c r="U524" i="3"/>
  <c r="AR524" i="3"/>
  <c r="AS524" i="3"/>
  <c r="AT524" i="3"/>
  <c r="AU524" i="3"/>
  <c r="AV524" i="3"/>
  <c r="AW524" i="3"/>
  <c r="AX524" i="3"/>
  <c r="AY524" i="3"/>
  <c r="AZ524" i="3"/>
  <c r="O525" i="3"/>
  <c r="R525" i="3" s="1"/>
  <c r="Q525" i="3"/>
  <c r="S525" i="3"/>
  <c r="AD525" i="3"/>
  <c r="AE525" i="3"/>
  <c r="AK525" i="3"/>
  <c r="AL525" i="3"/>
  <c r="O526" i="3"/>
  <c r="R526" i="3" s="1"/>
  <c r="Q526" i="3"/>
  <c r="AQ526" i="3" s="1"/>
  <c r="S526" i="3"/>
  <c r="AD526" i="3"/>
  <c r="AE526" i="3" s="1"/>
  <c r="AI526" i="3" s="1"/>
  <c r="AK526" i="3"/>
  <c r="AL526" i="3"/>
  <c r="AM526" i="3" s="1"/>
  <c r="AO526" i="3" s="1"/>
  <c r="O527" i="3"/>
  <c r="R527" i="3" s="1"/>
  <c r="Q527" i="3"/>
  <c r="S527" i="3"/>
  <c r="AD527" i="3"/>
  <c r="AE527" i="3" s="1"/>
  <c r="AI527" i="3" s="1"/>
  <c r="AL527" i="3"/>
  <c r="AM527" i="3" s="1"/>
  <c r="AQ527" i="3"/>
  <c r="O528" i="3"/>
  <c r="R528" i="3" s="1"/>
  <c r="Q528" i="3"/>
  <c r="S528" i="3"/>
  <c r="AD528" i="3"/>
  <c r="AE528" i="3" s="1"/>
  <c r="AI528" i="3" s="1"/>
  <c r="AH528" i="3" s="1"/>
  <c r="AK528" i="3"/>
  <c r="AL528" i="3"/>
  <c r="AM528" i="3" s="1"/>
  <c r="AO528" i="3" s="1"/>
  <c r="O529" i="3"/>
  <c r="R529" i="3" s="1"/>
  <c r="Q529" i="3"/>
  <c r="AK529" i="3" s="1"/>
  <c r="S529" i="3"/>
  <c r="AD529" i="3"/>
  <c r="AE529" i="3" s="1"/>
  <c r="AL529" i="3"/>
  <c r="AM529" i="3" s="1"/>
  <c r="AQ529" i="3"/>
  <c r="O530" i="3"/>
  <c r="R530" i="3" s="1"/>
  <c r="Q530" i="3"/>
  <c r="AQ530" i="3" s="1"/>
  <c r="S530" i="3"/>
  <c r="AD530" i="3"/>
  <c r="AE530" i="3" s="1"/>
  <c r="AI530" i="3" s="1"/>
  <c r="AK530" i="3"/>
  <c r="AL530" i="3"/>
  <c r="AM530" i="3" s="1"/>
  <c r="O531" i="3"/>
  <c r="R531" i="3" s="1"/>
  <c r="Q531" i="3"/>
  <c r="S531" i="3"/>
  <c r="AD531" i="3"/>
  <c r="AE531" i="3" s="1"/>
  <c r="AK531" i="3"/>
  <c r="AL531" i="3"/>
  <c r="AM531" i="3" s="1"/>
  <c r="O532" i="3"/>
  <c r="R532" i="3" s="1"/>
  <c r="Q532" i="3"/>
  <c r="AQ532" i="3" s="1"/>
  <c r="S532" i="3"/>
  <c r="AD532" i="3"/>
  <c r="AE532" i="3" s="1"/>
  <c r="AK532" i="3"/>
  <c r="AL532" i="3"/>
  <c r="AM532" i="3" s="1"/>
  <c r="O533" i="3"/>
  <c r="R533" i="3" s="1"/>
  <c r="Q533" i="3"/>
  <c r="S533" i="3"/>
  <c r="AD533" i="3"/>
  <c r="AE533" i="3"/>
  <c r="AK533" i="3"/>
  <c r="AL533" i="3"/>
  <c r="AM533" i="3" s="1"/>
  <c r="AO533" i="3" s="1"/>
  <c r="AN533" i="3" s="1"/>
  <c r="I534" i="3"/>
  <c r="J534" i="3"/>
  <c r="K534" i="3"/>
  <c r="L534" i="3"/>
  <c r="U534" i="3"/>
  <c r="AR534" i="3"/>
  <c r="AS534" i="3"/>
  <c r="AT534" i="3"/>
  <c r="AU534" i="3"/>
  <c r="AV534" i="3"/>
  <c r="AW534" i="3"/>
  <c r="AX534" i="3"/>
  <c r="AY534" i="3"/>
  <c r="AZ534" i="3"/>
  <c r="O535" i="3"/>
  <c r="R535" i="3" s="1"/>
  <c r="Q535" i="3"/>
  <c r="AK535" i="3" s="1"/>
  <c r="S535" i="3"/>
  <c r="AD535" i="3"/>
  <c r="AE535" i="3" s="1"/>
  <c r="AI535" i="3" s="1"/>
  <c r="AH535" i="3" s="1"/>
  <c r="AL535" i="3"/>
  <c r="AM535" i="3" s="1"/>
  <c r="AO535" i="3" s="1"/>
  <c r="AQ535" i="3"/>
  <c r="O536" i="3"/>
  <c r="R536" i="3" s="1"/>
  <c r="Q536" i="3"/>
  <c r="AK536" i="3" s="1"/>
  <c r="S536" i="3"/>
  <c r="AD536" i="3"/>
  <c r="AE536" i="3" s="1"/>
  <c r="AL536" i="3"/>
  <c r="AM536" i="3" s="1"/>
  <c r="AQ536" i="3"/>
  <c r="O537" i="3"/>
  <c r="R537" i="3" s="1"/>
  <c r="Q537" i="3"/>
  <c r="AQ537" i="3" s="1"/>
  <c r="S537" i="3"/>
  <c r="AD537" i="3"/>
  <c r="AE537" i="3" s="1"/>
  <c r="AI537" i="3" s="1"/>
  <c r="AK537" i="3"/>
  <c r="AL537" i="3"/>
  <c r="AM537" i="3" s="1"/>
  <c r="O538" i="3"/>
  <c r="R538" i="3" s="1"/>
  <c r="Q538" i="3"/>
  <c r="AQ538" i="3" s="1"/>
  <c r="S538" i="3"/>
  <c r="AD538" i="3"/>
  <c r="AE538" i="3" s="1"/>
  <c r="AK538" i="3"/>
  <c r="AL538" i="3"/>
  <c r="AM538" i="3" s="1"/>
  <c r="O539" i="3"/>
  <c r="R539" i="3" s="1"/>
  <c r="Q539" i="3"/>
  <c r="AK539" i="3" s="1"/>
  <c r="S539" i="3"/>
  <c r="AD539" i="3"/>
  <c r="AE539" i="3" s="1"/>
  <c r="AL539" i="3"/>
  <c r="AM539" i="3" s="1"/>
  <c r="AQ539" i="3"/>
  <c r="O540" i="3"/>
  <c r="R540" i="3" s="1"/>
  <c r="Q540" i="3"/>
  <c r="S540" i="3"/>
  <c r="AD540" i="3"/>
  <c r="AE540" i="3" s="1"/>
  <c r="AK540" i="3"/>
  <c r="AL540" i="3"/>
  <c r="AM540" i="3" s="1"/>
  <c r="AO540" i="3" s="1"/>
  <c r="AN540" i="3" s="1"/>
  <c r="O541" i="3"/>
  <c r="Q541" i="3"/>
  <c r="R541" i="3"/>
  <c r="S541" i="3"/>
  <c r="AD541" i="3"/>
  <c r="AE541" i="3" s="1"/>
  <c r="AK541" i="3"/>
  <c r="AL541" i="3"/>
  <c r="AM541" i="3" s="1"/>
  <c r="AO541" i="3" s="1"/>
  <c r="AN541" i="3" s="1"/>
  <c r="O542" i="3"/>
  <c r="R542" i="3" s="1"/>
  <c r="Q542" i="3"/>
  <c r="AK542" i="3" s="1"/>
  <c r="S542" i="3"/>
  <c r="AD542" i="3"/>
  <c r="AE542" i="3" s="1"/>
  <c r="AI542" i="3" s="1"/>
  <c r="AL542" i="3"/>
  <c r="AM542" i="3" s="1"/>
  <c r="AQ542" i="3"/>
  <c r="O543" i="3"/>
  <c r="R543" i="3" s="1"/>
  <c r="Q543" i="3"/>
  <c r="AK543" i="3" s="1"/>
  <c r="S543" i="3"/>
  <c r="AD543" i="3"/>
  <c r="AE543" i="3" s="1"/>
  <c r="AL543" i="3"/>
  <c r="AM543" i="3" s="1"/>
  <c r="AQ543" i="3"/>
  <c r="O544" i="3"/>
  <c r="R544" i="3" s="1"/>
  <c r="Q544" i="3"/>
  <c r="S544" i="3"/>
  <c r="AD544" i="3"/>
  <c r="AE544" i="3" s="1"/>
  <c r="AI544" i="3" s="1"/>
  <c r="AL544" i="3"/>
  <c r="AM544" i="3" s="1"/>
  <c r="AO544" i="3" s="1"/>
  <c r="AQ544" i="3"/>
  <c r="O545" i="3"/>
  <c r="R545" i="3" s="1"/>
  <c r="Q545" i="3"/>
  <c r="S545" i="3"/>
  <c r="AD545" i="3"/>
  <c r="AE545" i="3" s="1"/>
  <c r="AL545" i="3"/>
  <c r="AM545" i="3" s="1"/>
  <c r="AO545" i="3" s="1"/>
  <c r="AN545" i="3" s="1"/>
  <c r="AQ545" i="3"/>
  <c r="O546" i="3"/>
  <c r="R546" i="3" s="1"/>
  <c r="Q546" i="3"/>
  <c r="AK546" i="3" s="1"/>
  <c r="S546" i="3"/>
  <c r="AD546" i="3"/>
  <c r="AE546" i="3" s="1"/>
  <c r="AI546" i="3" s="1"/>
  <c r="AL546" i="3"/>
  <c r="AM546" i="3" s="1"/>
  <c r="AO546" i="3" s="1"/>
  <c r="AQ546" i="3"/>
  <c r="O547" i="3"/>
  <c r="R547" i="3" s="1"/>
  <c r="Q547" i="3"/>
  <c r="AK547" i="3" s="1"/>
  <c r="S547" i="3"/>
  <c r="AD547" i="3"/>
  <c r="AE547" i="3" s="1"/>
  <c r="AI547" i="3" s="1"/>
  <c r="AH547" i="3" s="1"/>
  <c r="AL547" i="3"/>
  <c r="AM547" i="3" s="1"/>
  <c r="AQ547" i="3"/>
  <c r="O548" i="3"/>
  <c r="R548" i="3" s="1"/>
  <c r="Q548" i="3"/>
  <c r="S548" i="3"/>
  <c r="AD548" i="3"/>
  <c r="AE548" i="3"/>
  <c r="AK548" i="3"/>
  <c r="AL548" i="3"/>
  <c r="AM548" i="3" s="1"/>
  <c r="AO548" i="3" s="1"/>
  <c r="AQ548" i="3"/>
  <c r="O549" i="3"/>
  <c r="R549" i="3" s="1"/>
  <c r="Q549" i="3"/>
  <c r="S549" i="3"/>
  <c r="AD549" i="3"/>
  <c r="AE549" i="3" s="1"/>
  <c r="AK549" i="3"/>
  <c r="AL549" i="3"/>
  <c r="AM549" i="3" s="1"/>
  <c r="O550" i="3"/>
  <c r="R550" i="3" s="1"/>
  <c r="Q550" i="3"/>
  <c r="S550" i="3"/>
  <c r="AD550" i="3"/>
  <c r="AE550" i="3" s="1"/>
  <c r="AI550" i="3" s="1"/>
  <c r="AK550" i="3"/>
  <c r="AL550" i="3"/>
  <c r="AM550" i="3" s="1"/>
  <c r="AO550" i="3" s="1"/>
  <c r="AQ550" i="3"/>
  <c r="AP550" i="3" s="1"/>
  <c r="E551" i="3"/>
  <c r="F551" i="3"/>
  <c r="G551" i="3"/>
  <c r="H551" i="3"/>
  <c r="I551" i="3"/>
  <c r="K551" i="3"/>
  <c r="U551" i="3"/>
  <c r="AD551" i="3"/>
  <c r="AL551" i="3"/>
  <c r="AM551" i="3" s="1"/>
  <c r="AR551" i="3"/>
  <c r="AS551" i="3"/>
  <c r="AT551" i="3"/>
  <c r="AU551" i="3"/>
  <c r="AV551" i="3"/>
  <c r="AW551" i="3"/>
  <c r="AX551" i="3"/>
  <c r="AY551" i="3"/>
  <c r="AZ551" i="3"/>
  <c r="R552" i="3"/>
  <c r="S552" i="3"/>
  <c r="AE552" i="3"/>
  <c r="AI552" i="3"/>
  <c r="AH552" i="3" s="1"/>
  <c r="AM552" i="3"/>
  <c r="AO552" i="3" s="1"/>
  <c r="AN552" i="3" s="1"/>
  <c r="J553" i="3"/>
  <c r="S553" i="3"/>
  <c r="AE553" i="3"/>
  <c r="AI553" i="3" s="1"/>
  <c r="AH553" i="3" s="1"/>
  <c r="AM553" i="3"/>
  <c r="AO553" i="3" s="1"/>
  <c r="J554" i="3"/>
  <c r="AE554" i="3"/>
  <c r="AI554" i="3" s="1"/>
  <c r="AM554" i="3"/>
  <c r="AE555" i="3"/>
  <c r="AM555" i="3"/>
  <c r="AO555" i="3" s="1"/>
  <c r="J556" i="3"/>
  <c r="R556" i="3"/>
  <c r="S556" i="3"/>
  <c r="AE556" i="3"/>
  <c r="AI556" i="3" s="1"/>
  <c r="AM556" i="3"/>
  <c r="J557" i="3"/>
  <c r="R557" i="3"/>
  <c r="S557" i="3"/>
  <c r="AE557" i="3"/>
  <c r="AI557" i="3" s="1"/>
  <c r="AM557" i="3"/>
  <c r="AO557" i="3" s="1"/>
  <c r="E558" i="3"/>
  <c r="F558" i="3"/>
  <c r="G558" i="3"/>
  <c r="H558" i="3"/>
  <c r="I558" i="3"/>
  <c r="K558" i="3"/>
  <c r="U558" i="3"/>
  <c r="AR558" i="3"/>
  <c r="AS558" i="3"/>
  <c r="AT558" i="3"/>
  <c r="AU558" i="3"/>
  <c r="AV558" i="3"/>
  <c r="AW558" i="3"/>
  <c r="AX558" i="3"/>
  <c r="AY558" i="3"/>
  <c r="AZ558" i="3"/>
  <c r="J559" i="3"/>
  <c r="AD559" i="3"/>
  <c r="AE559" i="3" s="1"/>
  <c r="AL559" i="3"/>
  <c r="J560" i="3"/>
  <c r="AD560" i="3"/>
  <c r="AL560" i="3"/>
  <c r="AM560" i="3" s="1"/>
  <c r="AO560" i="3" s="1"/>
  <c r="J561" i="3"/>
  <c r="AD561" i="3"/>
  <c r="AE561" i="3" s="1"/>
  <c r="AL561" i="3"/>
  <c r="AM561" i="3" s="1"/>
  <c r="AO561" i="3" s="1"/>
  <c r="AN561" i="3" s="1"/>
  <c r="J562" i="3"/>
  <c r="AD562" i="3"/>
  <c r="AL562" i="3"/>
  <c r="AM562" i="3" s="1"/>
  <c r="J563" i="3"/>
  <c r="AD563" i="3"/>
  <c r="AL563" i="3"/>
  <c r="AM563" i="3" s="1"/>
  <c r="J564" i="3"/>
  <c r="AD564" i="3"/>
  <c r="AL564" i="3"/>
  <c r="J565" i="3"/>
  <c r="AD565" i="3"/>
  <c r="AE565" i="3" s="1"/>
  <c r="AI565" i="3" s="1"/>
  <c r="AH565" i="3" s="1"/>
  <c r="AL565" i="3"/>
  <c r="AM565" i="3" s="1"/>
  <c r="J566" i="3"/>
  <c r="AD566" i="3"/>
  <c r="AL566" i="3"/>
  <c r="AM566" i="3" s="1"/>
  <c r="J567" i="3"/>
  <c r="S567" i="3"/>
  <c r="AD567" i="3"/>
  <c r="L567" i="3" s="1"/>
  <c r="R567" i="3" s="1"/>
  <c r="AE567" i="3"/>
  <c r="AI567" i="3" s="1"/>
  <c r="AH567" i="3" s="1"/>
  <c r="AL567" i="3"/>
  <c r="J568" i="3"/>
  <c r="AD568" i="3"/>
  <c r="AE568" i="3"/>
  <c r="AL568" i="3"/>
  <c r="AM568" i="3" s="1"/>
  <c r="AO568" i="3"/>
  <c r="AN568" i="3" s="1"/>
  <c r="J569" i="3"/>
  <c r="AD569" i="3"/>
  <c r="AE569" i="3" s="1"/>
  <c r="AL569" i="3"/>
  <c r="AM569" i="3" s="1"/>
  <c r="J570" i="3"/>
  <c r="AD570" i="3"/>
  <c r="AL570" i="3"/>
  <c r="AM570" i="3" s="1"/>
  <c r="AO570" i="3" s="1"/>
  <c r="AN570" i="3" s="1"/>
  <c r="AD571" i="3"/>
  <c r="AL571" i="3"/>
  <c r="AM571" i="3" s="1"/>
  <c r="AO571" i="3" s="1"/>
  <c r="J572" i="3"/>
  <c r="AD572" i="3"/>
  <c r="AL572" i="3"/>
  <c r="AM572" i="3" s="1"/>
  <c r="AO572" i="3" s="1"/>
  <c r="AN572" i="3" s="1"/>
  <c r="AD573" i="3"/>
  <c r="AL573" i="3"/>
  <c r="AM573" i="3" s="1"/>
  <c r="AO573" i="3" s="1"/>
  <c r="AD574" i="3"/>
  <c r="AE574" i="3" s="1"/>
  <c r="AL574" i="3"/>
  <c r="AM574" i="3" s="1"/>
  <c r="J575" i="3"/>
  <c r="AD575" i="3"/>
  <c r="L575" i="3" s="1"/>
  <c r="AL575" i="3"/>
  <c r="AM575" i="3"/>
  <c r="J576" i="3"/>
  <c r="AD576" i="3"/>
  <c r="AL576" i="3"/>
  <c r="AD577" i="3"/>
  <c r="AE577" i="3" s="1"/>
  <c r="AL577" i="3"/>
  <c r="AM577" i="3" s="1"/>
  <c r="J578" i="3"/>
  <c r="AD578" i="3"/>
  <c r="AL578" i="3"/>
  <c r="J579" i="3"/>
  <c r="AD579" i="3"/>
  <c r="AE579" i="3" s="1"/>
  <c r="AL579" i="3"/>
  <c r="AM579" i="3" s="1"/>
  <c r="AO579" i="3" s="1"/>
  <c r="AN579" i="3" s="1"/>
  <c r="AD580" i="3"/>
  <c r="AL580" i="3"/>
  <c r="AM580" i="3" s="1"/>
  <c r="AO580" i="3" s="1"/>
  <c r="J581" i="3"/>
  <c r="AD581" i="3"/>
  <c r="AE581" i="3" s="1"/>
  <c r="AL581" i="3"/>
  <c r="AM581" i="3" s="1"/>
  <c r="AD582" i="3"/>
  <c r="L582" i="3" s="1"/>
  <c r="S582" i="3" s="1"/>
  <c r="AL582" i="3"/>
  <c r="AD583" i="3"/>
  <c r="AL583" i="3"/>
  <c r="AM583" i="3" s="1"/>
  <c r="AD584" i="3"/>
  <c r="AE584" i="3"/>
  <c r="AL584" i="3"/>
  <c r="AM584" i="3"/>
  <c r="AO584" i="3" s="1"/>
  <c r="AN584" i="3" s="1"/>
  <c r="J585" i="3"/>
  <c r="AD585" i="3"/>
  <c r="AL585" i="3"/>
  <c r="AM585" i="3" s="1"/>
  <c r="J586" i="3"/>
  <c r="AD586" i="3"/>
  <c r="AL586" i="3"/>
  <c r="AM586" i="3" s="1"/>
  <c r="AD587" i="3"/>
  <c r="AL587" i="3"/>
  <c r="AD588" i="3"/>
  <c r="AE588" i="3"/>
  <c r="AI588" i="3" s="1"/>
  <c r="AL588" i="3"/>
  <c r="J589" i="3"/>
  <c r="AD589" i="3"/>
  <c r="AL589" i="3"/>
  <c r="AM589" i="3" s="1"/>
  <c r="J590" i="3"/>
  <c r="AD590" i="3"/>
  <c r="L590" i="3" s="1"/>
  <c r="AL590" i="3"/>
  <c r="AM590" i="3" s="1"/>
  <c r="J591" i="3"/>
  <c r="AD591" i="3"/>
  <c r="AL591" i="3"/>
  <c r="AM591" i="3" s="1"/>
  <c r="AD592" i="3"/>
  <c r="AL592" i="3"/>
  <c r="AD593" i="3"/>
  <c r="AE593" i="3" s="1"/>
  <c r="AI593" i="3" s="1"/>
  <c r="AH593" i="3" s="1"/>
  <c r="AL593" i="3"/>
  <c r="L593" i="3" s="1"/>
  <c r="J594" i="3"/>
  <c r="AD594" i="3"/>
  <c r="L594" i="3" s="1"/>
  <c r="AL594" i="3"/>
  <c r="AM594" i="3" s="1"/>
  <c r="AO594" i="3" s="1"/>
  <c r="AN594" i="3" s="1"/>
  <c r="J595" i="3"/>
  <c r="AD595" i="3"/>
  <c r="AL595" i="3"/>
  <c r="AD596" i="3"/>
  <c r="AE596" i="3" s="1"/>
  <c r="AL596" i="3"/>
  <c r="AM596" i="3" s="1"/>
  <c r="AO596" i="3" s="1"/>
  <c r="AN596" i="3" s="1"/>
  <c r="J597" i="3"/>
  <c r="AD597" i="3"/>
  <c r="AL597" i="3"/>
  <c r="AM597" i="3" s="1"/>
  <c r="J598" i="3"/>
  <c r="AD598" i="3"/>
  <c r="L598" i="3" s="1"/>
  <c r="S598" i="3" s="1"/>
  <c r="AL598" i="3"/>
  <c r="AM598" i="3" s="1"/>
  <c r="AO598" i="3" s="1"/>
  <c r="J599" i="3"/>
  <c r="AD599" i="3"/>
  <c r="AE599" i="3"/>
  <c r="AI599" i="3" s="1"/>
  <c r="AL599" i="3"/>
  <c r="AD600" i="3"/>
  <c r="AL600" i="3"/>
  <c r="AM600" i="3" s="1"/>
  <c r="AD601" i="3"/>
  <c r="L601" i="3" s="1"/>
  <c r="AL601" i="3"/>
  <c r="AM601" i="3" s="1"/>
  <c r="AO601" i="3" s="1"/>
  <c r="J602" i="3"/>
  <c r="AD602" i="3"/>
  <c r="AL602" i="3"/>
  <c r="J603" i="3"/>
  <c r="AD603" i="3"/>
  <c r="AL603" i="3"/>
  <c r="AM603" i="3" s="1"/>
  <c r="AO603" i="3" s="1"/>
  <c r="J604" i="3"/>
  <c r="AD604" i="3"/>
  <c r="AL604" i="3"/>
  <c r="J605" i="3"/>
  <c r="AD605" i="3"/>
  <c r="AL605" i="3"/>
  <c r="AM605" i="3" s="1"/>
  <c r="AO605" i="3" s="1"/>
  <c r="E606" i="3"/>
  <c r="F606" i="3"/>
  <c r="G606" i="3"/>
  <c r="H606" i="3"/>
  <c r="I606" i="3"/>
  <c r="K606" i="3"/>
  <c r="U606" i="3"/>
  <c r="AR606" i="3"/>
  <c r="AS606" i="3"/>
  <c r="AT606" i="3"/>
  <c r="AU606" i="3"/>
  <c r="AV606" i="3"/>
  <c r="AW606" i="3"/>
  <c r="AX606" i="3"/>
  <c r="AY606" i="3"/>
  <c r="AZ606" i="3"/>
  <c r="AD607" i="3"/>
  <c r="AE607" i="3"/>
  <c r="AL607" i="3"/>
  <c r="AD608" i="3"/>
  <c r="AL608" i="3"/>
  <c r="AD609" i="3"/>
  <c r="AL609" i="3"/>
  <c r="AM609" i="3" s="1"/>
  <c r="AD610" i="3"/>
  <c r="L610" i="3" s="1"/>
  <c r="R610" i="3" s="1"/>
  <c r="AL610" i="3"/>
  <c r="J611" i="3"/>
  <c r="AD611" i="3"/>
  <c r="AL611" i="3"/>
  <c r="AM611" i="3" s="1"/>
  <c r="AO611" i="3" s="1"/>
  <c r="AN611" i="3" s="1"/>
  <c r="J612" i="3"/>
  <c r="AD612" i="3"/>
  <c r="AL612" i="3"/>
  <c r="J613" i="3"/>
  <c r="AD613" i="3"/>
  <c r="AL613" i="3"/>
  <c r="J614" i="3"/>
  <c r="AD614" i="3"/>
  <c r="AL614" i="3"/>
  <c r="AM614" i="3" s="1"/>
  <c r="AO614" i="3" s="1"/>
  <c r="AN614" i="3" s="1"/>
  <c r="J615" i="3"/>
  <c r="AD615" i="3"/>
  <c r="AL615" i="3"/>
  <c r="AM615" i="3" s="1"/>
  <c r="J616" i="3"/>
  <c r="AD616" i="3"/>
  <c r="AL616" i="3"/>
  <c r="AM616" i="3" s="1"/>
  <c r="AO616" i="3" s="1"/>
  <c r="AD617" i="3"/>
  <c r="L617" i="3" s="1"/>
  <c r="S617" i="3" s="1"/>
  <c r="AL617" i="3"/>
  <c r="AD618" i="3"/>
  <c r="AE618" i="3" s="1"/>
  <c r="AI618" i="3" s="1"/>
  <c r="AH618" i="3" s="1"/>
  <c r="AL618" i="3"/>
  <c r="AD619" i="3"/>
  <c r="AL619" i="3"/>
  <c r="J620" i="3"/>
  <c r="AD620" i="3"/>
  <c r="AL620" i="3"/>
  <c r="J621" i="3"/>
  <c r="AD621" i="3"/>
  <c r="L621" i="3" s="1"/>
  <c r="S621" i="3" s="1"/>
  <c r="AL621" i="3"/>
  <c r="J622" i="3"/>
  <c r="AD622" i="3"/>
  <c r="L622" i="3" s="1"/>
  <c r="AL622" i="3"/>
  <c r="J623" i="3"/>
  <c r="AD623" i="3"/>
  <c r="AL623" i="3"/>
  <c r="J624" i="3"/>
  <c r="AD624" i="3"/>
  <c r="L624" i="3" s="1"/>
  <c r="S624" i="3" s="1"/>
  <c r="AL624" i="3"/>
  <c r="J625" i="3"/>
  <c r="AD625" i="3"/>
  <c r="AL625" i="3"/>
  <c r="AM625" i="3" s="1"/>
  <c r="AO625" i="3" s="1"/>
  <c r="AN625" i="3" s="1"/>
  <c r="J626" i="3"/>
  <c r="AD626" i="3"/>
  <c r="L626" i="3" s="1"/>
  <c r="AL626" i="3"/>
  <c r="J627" i="3"/>
  <c r="AD627" i="3"/>
  <c r="AL627" i="3"/>
  <c r="AM627" i="3" s="1"/>
  <c r="J628" i="3"/>
  <c r="AD628" i="3"/>
  <c r="AE628" i="3"/>
  <c r="AL628" i="3"/>
  <c r="AM628" i="3" s="1"/>
  <c r="AO628" i="3" s="1"/>
  <c r="AN628" i="3" s="1"/>
  <c r="J629" i="3"/>
  <c r="AD629" i="3"/>
  <c r="AL629" i="3"/>
  <c r="AM629" i="3" s="1"/>
  <c r="J630" i="3"/>
  <c r="AD630" i="3"/>
  <c r="AL630" i="3"/>
  <c r="AM630" i="3" s="1"/>
  <c r="J631" i="3"/>
  <c r="AD631" i="3"/>
  <c r="AL631" i="3"/>
  <c r="AM631" i="3" s="1"/>
  <c r="J632" i="3"/>
  <c r="AD632" i="3"/>
  <c r="AL632" i="3"/>
  <c r="AM632" i="3" s="1"/>
  <c r="AO632" i="3" s="1"/>
  <c r="AD633" i="3"/>
  <c r="L633" i="3" s="1"/>
  <c r="R633" i="3" s="1"/>
  <c r="AL633" i="3"/>
  <c r="AD634" i="3"/>
  <c r="AL634" i="3"/>
  <c r="AM634" i="3"/>
  <c r="AD635" i="3"/>
  <c r="AL635" i="3"/>
  <c r="AM635" i="3" s="1"/>
  <c r="J636" i="3"/>
  <c r="AD636" i="3"/>
  <c r="AL636" i="3"/>
  <c r="J637" i="3"/>
  <c r="AD637" i="3"/>
  <c r="AL637" i="3"/>
  <c r="AM637" i="3" s="1"/>
  <c r="J638" i="3"/>
  <c r="AD638" i="3"/>
  <c r="AE638" i="3" s="1"/>
  <c r="AL638" i="3"/>
  <c r="J639" i="3"/>
  <c r="AD639" i="3"/>
  <c r="AL639" i="3"/>
  <c r="AM639" i="3" s="1"/>
  <c r="J640" i="3"/>
  <c r="AD640" i="3"/>
  <c r="AL640" i="3"/>
  <c r="J641" i="3"/>
  <c r="AD641" i="3"/>
  <c r="AL641" i="3"/>
  <c r="E642" i="3"/>
  <c r="F642" i="3"/>
  <c r="G642" i="3"/>
  <c r="H642" i="3"/>
  <c r="I642" i="3"/>
  <c r="K642" i="3"/>
  <c r="U642" i="3"/>
  <c r="AR642" i="3"/>
  <c r="AS642" i="3"/>
  <c r="AT642" i="3"/>
  <c r="AU642" i="3"/>
  <c r="AV642" i="3"/>
  <c r="AW642" i="3"/>
  <c r="AX642" i="3"/>
  <c r="AY642" i="3"/>
  <c r="AZ642" i="3"/>
  <c r="J643" i="3"/>
  <c r="O643" i="3"/>
  <c r="Q643" i="3"/>
  <c r="R643" i="3"/>
  <c r="S643" i="3"/>
  <c r="AD643" i="3"/>
  <c r="AL643" i="3"/>
  <c r="J644" i="3"/>
  <c r="O644" i="3"/>
  <c r="R644" i="3" s="1"/>
  <c r="Q644" i="3"/>
  <c r="S644" i="3"/>
  <c r="AD644" i="3"/>
  <c r="AL644" i="3"/>
  <c r="J645" i="3"/>
  <c r="O645" i="3"/>
  <c r="Q645" i="3"/>
  <c r="R645" i="3"/>
  <c r="S645" i="3"/>
  <c r="AD645" i="3"/>
  <c r="AL645" i="3"/>
  <c r="O646" i="3"/>
  <c r="R646" i="3" s="1"/>
  <c r="Q646" i="3"/>
  <c r="S646" i="3"/>
  <c r="AD646" i="3"/>
  <c r="AK646" i="3" s="1"/>
  <c r="AL646" i="3"/>
  <c r="J647" i="3"/>
  <c r="O647" i="3"/>
  <c r="R647" i="3" s="1"/>
  <c r="Q647" i="3"/>
  <c r="S647" i="3"/>
  <c r="AD647" i="3"/>
  <c r="AL647" i="3"/>
  <c r="J648" i="3"/>
  <c r="O648" i="3"/>
  <c r="R648" i="3" s="1"/>
  <c r="Q648" i="3"/>
  <c r="S648" i="3"/>
  <c r="AD648" i="3"/>
  <c r="AL648" i="3"/>
  <c r="J649" i="3"/>
  <c r="O649" i="3"/>
  <c r="R649" i="3" s="1"/>
  <c r="Q649" i="3"/>
  <c r="AK649" i="3" s="1"/>
  <c r="S649" i="3"/>
  <c r="AD649" i="3"/>
  <c r="AL649" i="3"/>
  <c r="J650" i="3"/>
  <c r="O650" i="3"/>
  <c r="R650" i="3" s="1"/>
  <c r="Q650" i="3"/>
  <c r="S650" i="3"/>
  <c r="AD650" i="3"/>
  <c r="AL650" i="3"/>
  <c r="J651" i="3"/>
  <c r="O651" i="3"/>
  <c r="R651" i="3" s="1"/>
  <c r="Q651" i="3"/>
  <c r="S651" i="3"/>
  <c r="AD651" i="3"/>
  <c r="AL651" i="3"/>
  <c r="J652" i="3"/>
  <c r="O652" i="3"/>
  <c r="R652" i="3" s="1"/>
  <c r="Q652" i="3"/>
  <c r="S652" i="3"/>
  <c r="AD652" i="3"/>
  <c r="AK652" i="3" s="1"/>
  <c r="AL652" i="3"/>
  <c r="AQ652" i="3" s="1"/>
  <c r="J653" i="3"/>
  <c r="O653" i="3"/>
  <c r="R653" i="3" s="1"/>
  <c r="Q653" i="3"/>
  <c r="S653" i="3"/>
  <c r="AD653" i="3"/>
  <c r="AL653" i="3"/>
  <c r="AQ653" i="3" s="1"/>
  <c r="J654" i="3"/>
  <c r="O654" i="3"/>
  <c r="R654" i="3" s="1"/>
  <c r="Q654" i="3"/>
  <c r="S654" i="3"/>
  <c r="AD654" i="3"/>
  <c r="AL654" i="3"/>
  <c r="J655" i="3"/>
  <c r="O655" i="3"/>
  <c r="R655" i="3" s="1"/>
  <c r="Q655" i="3"/>
  <c r="S655" i="3"/>
  <c r="AD655" i="3"/>
  <c r="AL655" i="3"/>
  <c r="AQ655" i="3" s="1"/>
  <c r="J656" i="3"/>
  <c r="O656" i="3"/>
  <c r="R656" i="3" s="1"/>
  <c r="Q656" i="3"/>
  <c r="S656" i="3"/>
  <c r="AD656" i="3"/>
  <c r="AL656" i="3"/>
  <c r="J657" i="3"/>
  <c r="O657" i="3"/>
  <c r="R657" i="3" s="1"/>
  <c r="Q657" i="3"/>
  <c r="S657" i="3"/>
  <c r="AD657" i="3"/>
  <c r="AL657" i="3"/>
  <c r="AQ657" i="3" s="1"/>
  <c r="J658" i="3"/>
  <c r="O658" i="3"/>
  <c r="R658" i="3" s="1"/>
  <c r="Q658" i="3"/>
  <c r="S658" i="3"/>
  <c r="AD658" i="3"/>
  <c r="AL658" i="3"/>
  <c r="J659" i="3"/>
  <c r="O659" i="3"/>
  <c r="R659" i="3" s="1"/>
  <c r="Q659" i="3"/>
  <c r="S659" i="3"/>
  <c r="AD659" i="3"/>
  <c r="AL659" i="3"/>
  <c r="J660" i="3"/>
  <c r="O660" i="3"/>
  <c r="R660" i="3" s="1"/>
  <c r="Q660" i="3"/>
  <c r="AK660" i="3" s="1"/>
  <c r="S660" i="3"/>
  <c r="AD660" i="3"/>
  <c r="AL660" i="3"/>
  <c r="O661" i="3"/>
  <c r="R661" i="3" s="1"/>
  <c r="Q661" i="3"/>
  <c r="S661" i="3"/>
  <c r="AD661" i="3"/>
  <c r="AL661" i="3"/>
  <c r="O662" i="3"/>
  <c r="Q662" i="3"/>
  <c r="R662" i="3"/>
  <c r="S662" i="3"/>
  <c r="AD662" i="3"/>
  <c r="AK662" i="3" s="1"/>
  <c r="AL662" i="3"/>
  <c r="AQ662" i="3" s="1"/>
  <c r="AK663" i="3"/>
  <c r="AQ663" i="3"/>
  <c r="AQ651" i="3" l="1"/>
  <c r="L640" i="3"/>
  <c r="R621" i="3"/>
  <c r="L607" i="3"/>
  <c r="L605" i="3"/>
  <c r="L600" i="3"/>
  <c r="L599" i="3"/>
  <c r="R598" i="3"/>
  <c r="L580" i="3"/>
  <c r="S580" i="3" s="1"/>
  <c r="AH557" i="3"/>
  <c r="T547" i="3"/>
  <c r="AJ520" i="3"/>
  <c r="AN443" i="3"/>
  <c r="T439" i="3"/>
  <c r="AN420" i="3"/>
  <c r="AJ417" i="3"/>
  <c r="T363" i="3"/>
  <c r="AP348" i="3"/>
  <c r="AP343" i="3"/>
  <c r="AP333" i="3"/>
  <c r="AP174" i="3"/>
  <c r="AP172" i="3"/>
  <c r="AH163" i="3"/>
  <c r="T48" i="3"/>
  <c r="AH18" i="3"/>
  <c r="L577" i="3"/>
  <c r="S555" i="3"/>
  <c r="AJ428" i="3"/>
  <c r="AJ421" i="3"/>
  <c r="T303" i="3"/>
  <c r="T273" i="3"/>
  <c r="AJ108" i="3"/>
  <c r="AJ80" i="3"/>
  <c r="AJ59" i="3"/>
  <c r="T30" i="3"/>
  <c r="T657" i="3"/>
  <c r="AK655" i="3"/>
  <c r="AE626" i="3"/>
  <c r="AI626" i="3" s="1"/>
  <c r="AE621" i="3"/>
  <c r="L603" i="3"/>
  <c r="L583" i="3"/>
  <c r="R582" i="3"/>
  <c r="AN580" i="3"/>
  <c r="L578" i="3"/>
  <c r="L573" i="3"/>
  <c r="AN555" i="3"/>
  <c r="AP529" i="3"/>
  <c r="AP509" i="3"/>
  <c r="AN429" i="3"/>
  <c r="T381" i="3"/>
  <c r="AP369" i="3"/>
  <c r="AP367" i="3"/>
  <c r="AJ294" i="3"/>
  <c r="AP221" i="3"/>
  <c r="AP191" i="3"/>
  <c r="AJ95" i="3"/>
  <c r="AP46" i="3"/>
  <c r="AP36" i="3"/>
  <c r="AJ32" i="3"/>
  <c r="G6" i="4"/>
  <c r="G8" i="4" s="1"/>
  <c r="R622" i="3"/>
  <c r="S622" i="3"/>
  <c r="R593" i="3"/>
  <c r="S593" i="3"/>
  <c r="R601" i="3"/>
  <c r="S601" i="3"/>
  <c r="AE589" i="3"/>
  <c r="AI589" i="3" s="1"/>
  <c r="AH589" i="3" s="1"/>
  <c r="L589" i="3"/>
  <c r="S589" i="3" s="1"/>
  <c r="R580" i="3"/>
  <c r="AI217" i="3"/>
  <c r="AH217" i="3"/>
  <c r="AQ647" i="3"/>
  <c r="T647" i="3"/>
  <c r="L641" i="3"/>
  <c r="L637" i="3"/>
  <c r="S633" i="3"/>
  <c r="L632" i="3"/>
  <c r="L628" i="3"/>
  <c r="L625" i="3"/>
  <c r="S625" i="3" s="1"/>
  <c r="R624" i="3"/>
  <c r="AE619" i="3"/>
  <c r="L619" i="3"/>
  <c r="L618" i="3"/>
  <c r="R617" i="3"/>
  <c r="AE615" i="3"/>
  <c r="AI615" i="3" s="1"/>
  <c r="L615" i="3"/>
  <c r="AE614" i="3"/>
  <c r="AI614" i="3" s="1"/>
  <c r="AH614" i="3" s="1"/>
  <c r="L614" i="3"/>
  <c r="AE611" i="3"/>
  <c r="L611" i="3"/>
  <c r="S610" i="3"/>
  <c r="L585" i="3"/>
  <c r="L576" i="3"/>
  <c r="AE576" i="3"/>
  <c r="AI576" i="3" s="1"/>
  <c r="AP538" i="3"/>
  <c r="AQ660" i="3"/>
  <c r="AE634" i="3"/>
  <c r="L634" i="3"/>
  <c r="L595" i="3"/>
  <c r="R595" i="3" s="1"/>
  <c r="AE595" i="3"/>
  <c r="AK659" i="3"/>
  <c r="AK656" i="3"/>
  <c r="AK651" i="3"/>
  <c r="AK648" i="3"/>
  <c r="AE636" i="3"/>
  <c r="L636" i="3"/>
  <c r="AE631" i="3"/>
  <c r="AI631" i="3" s="1"/>
  <c r="AH631" i="3" s="1"/>
  <c r="L631" i="3"/>
  <c r="L608" i="3"/>
  <c r="AE608" i="3"/>
  <c r="AI608" i="3" s="1"/>
  <c r="R605" i="3"/>
  <c r="S605" i="3"/>
  <c r="L597" i="3"/>
  <c r="AE597" i="3"/>
  <c r="L572" i="3"/>
  <c r="R572" i="3" s="1"/>
  <c r="AE572" i="3"/>
  <c r="AI492" i="3"/>
  <c r="AH492" i="3" s="1"/>
  <c r="AO480" i="3"/>
  <c r="AN480" i="3" s="1"/>
  <c r="L638" i="3"/>
  <c r="L564" i="3"/>
  <c r="AE564" i="3"/>
  <c r="AI564" i="3" s="1"/>
  <c r="AK658" i="3"/>
  <c r="AQ656" i="3"/>
  <c r="T648" i="3"/>
  <c r="AQ646" i="3"/>
  <c r="L639" i="3"/>
  <c r="L635" i="3"/>
  <c r="L630" i="3"/>
  <c r="L629" i="3"/>
  <c r="L627" i="3"/>
  <c r="S627" i="3" s="1"/>
  <c r="AE627" i="3"/>
  <c r="AI627" i="3" s="1"/>
  <c r="AH627" i="3" s="1"/>
  <c r="AH626" i="3"/>
  <c r="R594" i="3"/>
  <c r="S594" i="3"/>
  <c r="AE551" i="3"/>
  <c r="L551" i="3"/>
  <c r="AP501" i="3"/>
  <c r="AO476" i="3"/>
  <c r="AN476" i="3"/>
  <c r="L561" i="3"/>
  <c r="L623" i="3"/>
  <c r="L620" i="3"/>
  <c r="L616" i="3"/>
  <c r="AE613" i="3"/>
  <c r="AI613" i="3" s="1"/>
  <c r="L613" i="3"/>
  <c r="S613" i="3" s="1"/>
  <c r="AE612" i="3"/>
  <c r="L612" i="3"/>
  <c r="S612" i="3" s="1"/>
  <c r="AE609" i="3"/>
  <c r="L609" i="3"/>
  <c r="AE604" i="3"/>
  <c r="L604" i="3"/>
  <c r="L592" i="3"/>
  <c r="L591" i="3"/>
  <c r="L588" i="3"/>
  <c r="L584" i="3"/>
  <c r="S584" i="3" s="1"/>
  <c r="AE583" i="3"/>
  <c r="AI583" i="3" s="1"/>
  <c r="AH583" i="3" s="1"/>
  <c r="L579" i="3"/>
  <c r="L570" i="3"/>
  <c r="L568" i="3"/>
  <c r="AE566" i="3"/>
  <c r="L566" i="3"/>
  <c r="L563" i="3"/>
  <c r="S563" i="3" s="1"/>
  <c r="L559" i="3"/>
  <c r="AP536" i="3"/>
  <c r="AP504" i="3"/>
  <c r="AH476" i="3"/>
  <c r="T471" i="3"/>
  <c r="AP469" i="3"/>
  <c r="AJ469" i="3"/>
  <c r="T469" i="3"/>
  <c r="AI153" i="3"/>
  <c r="AH153" i="3" s="1"/>
  <c r="AO80" i="3"/>
  <c r="AN80" i="3" s="1"/>
  <c r="L596" i="3"/>
  <c r="L574" i="3"/>
  <c r="AJ542" i="3"/>
  <c r="AP476" i="3"/>
  <c r="AI262" i="3"/>
  <c r="AH262" i="3" s="1"/>
  <c r="AO103" i="3"/>
  <c r="AN103" i="3" s="1"/>
  <c r="L569" i="3"/>
  <c r="L602" i="3"/>
  <c r="L587" i="3"/>
  <c r="AE586" i="3"/>
  <c r="L586" i="3"/>
  <c r="L571" i="3"/>
  <c r="AE562" i="3"/>
  <c r="L562" i="3"/>
  <c r="L560" i="3"/>
  <c r="AN551" i="3"/>
  <c r="AJ548" i="3"/>
  <c r="AJ547" i="3"/>
  <c r="T539" i="3"/>
  <c r="AP535" i="3"/>
  <c r="T535" i="3"/>
  <c r="AJ526" i="3"/>
  <c r="T520" i="3"/>
  <c r="T500" i="3"/>
  <c r="AI453" i="3"/>
  <c r="AH453" i="3" s="1"/>
  <c r="AO115" i="3"/>
  <c r="AN115" i="3" s="1"/>
  <c r="L581" i="3"/>
  <c r="L565" i="3"/>
  <c r="S565" i="3" s="1"/>
  <c r="T400" i="3"/>
  <c r="T374" i="3"/>
  <c r="T323" i="3"/>
  <c r="AH249" i="3"/>
  <c r="AP229" i="3"/>
  <c r="AH212" i="3"/>
  <c r="AP205" i="3"/>
  <c r="AN163" i="3"/>
  <c r="AP157" i="3"/>
  <c r="AP146" i="3"/>
  <c r="T131" i="3"/>
  <c r="T122" i="3"/>
  <c r="T107" i="3"/>
  <c r="T104" i="3"/>
  <c r="T100" i="3"/>
  <c r="AP93" i="3"/>
  <c r="T72" i="3"/>
  <c r="AJ68" i="3"/>
  <c r="AN54" i="3"/>
  <c r="AJ49" i="3"/>
  <c r="AJ48" i="3"/>
  <c r="AP38" i="3"/>
  <c r="AJ461" i="3"/>
  <c r="AP439" i="3"/>
  <c r="AP438" i="3"/>
  <c r="AH424" i="3"/>
  <c r="AJ411" i="3"/>
  <c r="AH410" i="3"/>
  <c r="AP384" i="3"/>
  <c r="T277" i="3"/>
  <c r="AN221" i="3"/>
  <c r="AP218" i="3"/>
  <c r="AJ102" i="3"/>
  <c r="AP89" i="3"/>
  <c r="AJ81" i="3"/>
  <c r="AP80" i="3"/>
  <c r="AJ76" i="3"/>
  <c r="AN15" i="3"/>
  <c r="AP426" i="3"/>
  <c r="AJ355" i="3"/>
  <c r="T337" i="3"/>
  <c r="AP327" i="3"/>
  <c r="T288" i="3"/>
  <c r="AP278" i="3"/>
  <c r="AP251" i="3"/>
  <c r="AP231" i="3"/>
  <c r="T211" i="3"/>
  <c r="AJ198" i="3"/>
  <c r="AP145" i="3"/>
  <c r="AP132" i="3"/>
  <c r="AJ114" i="3"/>
  <c r="AP67" i="3"/>
  <c r="T39" i="3"/>
  <c r="AP33" i="3"/>
  <c r="AJ16" i="3"/>
  <c r="H5" i="4"/>
  <c r="H7" i="4" s="1"/>
  <c r="C6" i="4"/>
  <c r="C8" i="4" s="1"/>
  <c r="AI540" i="3"/>
  <c r="AH540" i="3" s="1"/>
  <c r="AI604" i="3"/>
  <c r="AH604" i="3" s="1"/>
  <c r="AO161" i="3"/>
  <c r="AN161" i="3" s="1"/>
  <c r="AI17" i="3"/>
  <c r="AH17" i="3" s="1"/>
  <c r="AK647" i="3"/>
  <c r="T538" i="3"/>
  <c r="AP513" i="3"/>
  <c r="AJ513" i="3"/>
  <c r="AP503" i="3"/>
  <c r="T491" i="3"/>
  <c r="AI442" i="3"/>
  <c r="AH442" i="3" s="1"/>
  <c r="AJ383" i="3"/>
  <c r="AI371" i="3"/>
  <c r="AH371" i="3" s="1"/>
  <c r="AP293" i="3"/>
  <c r="AO283" i="3"/>
  <c r="AN283" i="3" s="1"/>
  <c r="AI257" i="3"/>
  <c r="AH257" i="3" s="1"/>
  <c r="AI242" i="3"/>
  <c r="AH242" i="3" s="1"/>
  <c r="AI142" i="3"/>
  <c r="AH142" i="3" s="1"/>
  <c r="AJ142" i="3"/>
  <c r="AQ659" i="3"/>
  <c r="AO388" i="3"/>
  <c r="AN388" i="3" s="1"/>
  <c r="AI373" i="3"/>
  <c r="AH373" i="3" s="1"/>
  <c r="AJ512" i="3"/>
  <c r="T509" i="3"/>
  <c r="AP505" i="3"/>
  <c r="AJ504" i="3"/>
  <c r="AJ503" i="3"/>
  <c r="AJ496" i="3"/>
  <c r="AP491" i="3"/>
  <c r="T487" i="3"/>
  <c r="AH486" i="3"/>
  <c r="AJ482" i="3"/>
  <c r="AP461" i="3"/>
  <c r="AP378" i="3"/>
  <c r="AO367" i="3"/>
  <c r="AN367" i="3" s="1"/>
  <c r="T325" i="3"/>
  <c r="T305" i="3"/>
  <c r="AI293" i="3"/>
  <c r="AH293" i="3" s="1"/>
  <c r="AP286" i="3"/>
  <c r="AI278" i="3"/>
  <c r="AH278" i="3" s="1"/>
  <c r="T270" i="3"/>
  <c r="T258" i="3"/>
  <c r="T256" i="3"/>
  <c r="AO206" i="3"/>
  <c r="AN206" i="3" s="1"/>
  <c r="AP206" i="3"/>
  <c r="AP199" i="3"/>
  <c r="AO81" i="3"/>
  <c r="AN81" i="3" s="1"/>
  <c r="T24" i="3"/>
  <c r="AF321" i="3"/>
  <c r="AH517" i="3"/>
  <c r="AI451" i="3"/>
  <c r="AH451" i="3" s="1"/>
  <c r="AO264" i="3"/>
  <c r="AN264" i="3" s="1"/>
  <c r="T659" i="3"/>
  <c r="AQ654" i="3"/>
  <c r="AK653" i="3"/>
  <c r="AQ650" i="3"/>
  <c r="T661" i="3"/>
  <c r="T660" i="3"/>
  <c r="AK657" i="3"/>
  <c r="AK654" i="3"/>
  <c r="AK650" i="3"/>
  <c r="S630" i="3"/>
  <c r="S588" i="3"/>
  <c r="R575" i="3"/>
  <c r="R554" i="3"/>
  <c r="R553" i="3"/>
  <c r="T550" i="3"/>
  <c r="T543" i="3"/>
  <c r="AP537" i="3"/>
  <c r="AP532" i="3"/>
  <c r="AP523" i="3"/>
  <c r="AQ658" i="3"/>
  <c r="T658" i="3"/>
  <c r="AQ648" i="3"/>
  <c r="R626" i="3"/>
  <c r="AN616" i="3"/>
  <c r="AI607" i="3"/>
  <c r="AH607" i="3" s="1"/>
  <c r="S591" i="3"/>
  <c r="R588" i="3"/>
  <c r="AM582" i="3"/>
  <c r="AO582" i="3" s="1"/>
  <c r="S575" i="3"/>
  <c r="AN573" i="3"/>
  <c r="S554" i="3"/>
  <c r="T532" i="3"/>
  <c r="AJ531" i="3"/>
  <c r="AP522" i="3"/>
  <c r="T518" i="3"/>
  <c r="AI517" i="3"/>
  <c r="AJ515" i="3"/>
  <c r="T515" i="3"/>
  <c r="T512" i="3"/>
  <c r="AJ510" i="3"/>
  <c r="T502" i="3"/>
  <c r="AJ500" i="3"/>
  <c r="AP492" i="3"/>
  <c r="T489" i="3"/>
  <c r="AH482" i="3"/>
  <c r="T457" i="3"/>
  <c r="AI418" i="3"/>
  <c r="AH418" i="3" s="1"/>
  <c r="AP416" i="3"/>
  <c r="AI401" i="3"/>
  <c r="AH401" i="3" s="1"/>
  <c r="AI358" i="3"/>
  <c r="AH358" i="3" s="1"/>
  <c r="AI349" i="3"/>
  <c r="AH349" i="3" s="1"/>
  <c r="T346" i="3"/>
  <c r="AO340" i="3"/>
  <c r="AN340" i="3" s="1"/>
  <c r="AN199" i="3"/>
  <c r="AO199" i="3"/>
  <c r="AO197" i="3"/>
  <c r="AN197" i="3" s="1"/>
  <c r="T173" i="3"/>
  <c r="AJ145" i="3"/>
  <c r="AJ112" i="3"/>
  <c r="AO94" i="3"/>
  <c r="AN94" i="3" s="1"/>
  <c r="AI33" i="3"/>
  <c r="AH33" i="3" s="1"/>
  <c r="AP473" i="3"/>
  <c r="S458" i="3"/>
  <c r="T454" i="3"/>
  <c r="AP444" i="3"/>
  <c r="T432" i="3"/>
  <c r="AJ419" i="3"/>
  <c r="AP398" i="3"/>
  <c r="AJ397" i="3"/>
  <c r="AP389" i="3"/>
  <c r="AJ386" i="3"/>
  <c r="AJ376" i="3"/>
  <c r="AP374" i="3"/>
  <c r="AP355" i="3"/>
  <c r="Q341" i="3"/>
  <c r="AJ331" i="3"/>
  <c r="AP330" i="3"/>
  <c r="T297" i="3"/>
  <c r="T295" i="3"/>
  <c r="AP288" i="3"/>
  <c r="S282" i="3"/>
  <c r="T281" i="3"/>
  <c r="AJ279" i="3"/>
  <c r="AP276" i="3"/>
  <c r="AJ273" i="3"/>
  <c r="AP259" i="3"/>
  <c r="T198" i="3"/>
  <c r="AI197" i="3"/>
  <c r="AH197" i="3" s="1"/>
  <c r="AP179" i="3"/>
  <c r="T160" i="3"/>
  <c r="AO157" i="3"/>
  <c r="AN157" i="3" s="1"/>
  <c r="T142" i="3"/>
  <c r="T141" i="3"/>
  <c r="T120" i="3"/>
  <c r="AP104" i="3"/>
  <c r="T70" i="3"/>
  <c r="AI23" i="3"/>
  <c r="AH23" i="3" s="1"/>
  <c r="R12" i="3"/>
  <c r="AP463" i="3"/>
  <c r="T452" i="3"/>
  <c r="AJ450" i="3"/>
  <c r="AN444" i="3"/>
  <c r="T444" i="3"/>
  <c r="T442" i="3"/>
  <c r="AJ438" i="3"/>
  <c r="T423" i="3"/>
  <c r="AP418" i="3"/>
  <c r="T417" i="3"/>
  <c r="T415" i="3"/>
  <c r="T413" i="3"/>
  <c r="AJ407" i="3"/>
  <c r="S394" i="3"/>
  <c r="T385" i="3"/>
  <c r="T383" i="3"/>
  <c r="AJ382" i="3"/>
  <c r="T370" i="3"/>
  <c r="T365" i="3"/>
  <c r="AP359" i="3"/>
  <c r="AP357" i="3"/>
  <c r="T353" i="3"/>
  <c r="AP351" i="3"/>
  <c r="AP349" i="3"/>
  <c r="T339" i="3"/>
  <c r="T330" i="3"/>
  <c r="AP258" i="3"/>
  <c r="AO253" i="3"/>
  <c r="AN253" i="3" s="1"/>
  <c r="AP249" i="3"/>
  <c r="AP242" i="3"/>
  <c r="AO238" i="3"/>
  <c r="AN238" i="3" s="1"/>
  <c r="AI233" i="3"/>
  <c r="AH233" i="3" s="1"/>
  <c r="AP208" i="3"/>
  <c r="AP173" i="3"/>
  <c r="AI172" i="3"/>
  <c r="AH172" i="3" s="1"/>
  <c r="T151" i="3"/>
  <c r="AO117" i="3"/>
  <c r="AN117" i="3" s="1"/>
  <c r="AO105" i="3"/>
  <c r="AN105" i="3" s="1"/>
  <c r="AO89" i="3"/>
  <c r="AN89" i="3" s="1"/>
  <c r="AI79" i="3"/>
  <c r="AH79" i="3" s="1"/>
  <c r="AI58" i="3"/>
  <c r="AH58" i="3" s="1"/>
  <c r="AW13" i="3"/>
  <c r="AS13" i="3"/>
  <c r="T245" i="3"/>
  <c r="T218" i="3"/>
  <c r="AP212" i="3"/>
  <c r="AP183" i="3"/>
  <c r="T171" i="3"/>
  <c r="T169" i="3"/>
  <c r="AJ168" i="3"/>
  <c r="AP156" i="3"/>
  <c r="AP141" i="3"/>
  <c r="AP134" i="3"/>
  <c r="AJ126" i="3"/>
  <c r="T114" i="3"/>
  <c r="S106" i="3"/>
  <c r="AJ104" i="3"/>
  <c r="AP79" i="3"/>
  <c r="T75" i="3"/>
  <c r="AP65" i="3"/>
  <c r="AP63" i="3"/>
  <c r="T62" i="3"/>
  <c r="T57" i="3"/>
  <c r="AP54" i="3"/>
  <c r="T50" i="3"/>
  <c r="T34" i="3"/>
  <c r="T230" i="3"/>
  <c r="AJ227" i="3"/>
  <c r="AP214" i="3"/>
  <c r="AP190" i="3"/>
  <c r="Q175" i="3"/>
  <c r="AP155" i="3"/>
  <c r="T154" i="3"/>
  <c r="AP148" i="3"/>
  <c r="AJ141" i="3"/>
  <c r="AJ92" i="3"/>
  <c r="T64" i="3"/>
  <c r="AP37" i="3"/>
  <c r="T26" i="3"/>
  <c r="AJ25" i="3"/>
  <c r="AU13" i="3"/>
  <c r="E6" i="4"/>
  <c r="AF558" i="3" s="1"/>
  <c r="AE625" i="3"/>
  <c r="R611" i="3"/>
  <c r="S611" i="3"/>
  <c r="AM592" i="3"/>
  <c r="AO592" i="3" s="1"/>
  <c r="AE585" i="3"/>
  <c r="AO575" i="3"/>
  <c r="AN575" i="3" s="1"/>
  <c r="AO566" i="3"/>
  <c r="AN566" i="3" s="1"/>
  <c r="AI559" i="3"/>
  <c r="AH559" i="3" s="1"/>
  <c r="AI555" i="3"/>
  <c r="AH555" i="3" s="1"/>
  <c r="AN549" i="3"/>
  <c r="AO549" i="3"/>
  <c r="AI543" i="3"/>
  <c r="AH543" i="3" s="1"/>
  <c r="T519" i="3"/>
  <c r="AK519" i="3"/>
  <c r="AJ519" i="3" s="1"/>
  <c r="AI514" i="3"/>
  <c r="AH514" i="3" s="1"/>
  <c r="AH445" i="3"/>
  <c r="AI445" i="3"/>
  <c r="AO295" i="3"/>
  <c r="AN295" i="3" s="1"/>
  <c r="AI38" i="3"/>
  <c r="AH38" i="3" s="1"/>
  <c r="AI36" i="3"/>
  <c r="AH36" i="3" s="1"/>
  <c r="AE640" i="3"/>
  <c r="AI640" i="3" s="1"/>
  <c r="AM624" i="3"/>
  <c r="AO624" i="3" s="1"/>
  <c r="AE623" i="3"/>
  <c r="AI621" i="3"/>
  <c r="AH621" i="3" s="1"/>
  <c r="AE594" i="3"/>
  <c r="AI594" i="3" s="1"/>
  <c r="AH594" i="3" s="1"/>
  <c r="AK463" i="3"/>
  <c r="AJ463" i="3" s="1"/>
  <c r="T463" i="3"/>
  <c r="Q425" i="3"/>
  <c r="AK426" i="3"/>
  <c r="AJ426" i="3" s="1"/>
  <c r="AO406" i="3"/>
  <c r="AN406" i="3" s="1"/>
  <c r="AI364" i="3"/>
  <c r="AH364" i="3" s="1"/>
  <c r="AO360" i="3"/>
  <c r="AN360" i="3" s="1"/>
  <c r="AO354" i="3"/>
  <c r="AN354" i="3" s="1"/>
  <c r="AO306" i="3"/>
  <c r="AN306" i="3" s="1"/>
  <c r="AP306" i="3"/>
  <c r="AK296" i="3"/>
  <c r="AJ296" i="3" s="1"/>
  <c r="T296" i="3"/>
  <c r="T653" i="3"/>
  <c r="AQ649" i="3"/>
  <c r="T649" i="3"/>
  <c r="AM641" i="3"/>
  <c r="AE632" i="3"/>
  <c r="AI632" i="3" s="1"/>
  <c r="AH632" i="3" s="1"/>
  <c r="AM622" i="3"/>
  <c r="AO622" i="3" s="1"/>
  <c r="AM610" i="3"/>
  <c r="AO610" i="3" s="1"/>
  <c r="AE602" i="3"/>
  <c r="R590" i="3"/>
  <c r="S590" i="3"/>
  <c r="AO586" i="3"/>
  <c r="AN586" i="3"/>
  <c r="AO577" i="3"/>
  <c r="AN577" i="3" s="1"/>
  <c r="AI574" i="3"/>
  <c r="AH574" i="3" s="1"/>
  <c r="AO563" i="3"/>
  <c r="AN563" i="3" s="1"/>
  <c r="AO556" i="3"/>
  <c r="AN556" i="3" s="1"/>
  <c r="AO512" i="3"/>
  <c r="AN512" i="3" s="1"/>
  <c r="AI510" i="3"/>
  <c r="AH510" i="3" s="1"/>
  <c r="AO508" i="3"/>
  <c r="AN508" i="3" s="1"/>
  <c r="AP508" i="3"/>
  <c r="AI499" i="3"/>
  <c r="AH499" i="3" s="1"/>
  <c r="T485" i="3"/>
  <c r="AI480" i="3"/>
  <c r="AH480" i="3" s="1"/>
  <c r="AE267" i="3"/>
  <c r="AD266" i="3"/>
  <c r="AE266" i="3" s="1"/>
  <c r="AI266" i="3" s="1"/>
  <c r="AO609" i="3"/>
  <c r="AN609" i="3" s="1"/>
  <c r="AO462" i="3"/>
  <c r="AN462" i="3" s="1"/>
  <c r="AP462" i="3"/>
  <c r="AI390" i="3"/>
  <c r="AH390" i="3" s="1"/>
  <c r="AM617" i="3"/>
  <c r="AO617" i="3" s="1"/>
  <c r="AI612" i="3"/>
  <c r="AH612" i="3" s="1"/>
  <c r="AM607" i="3"/>
  <c r="AO607" i="3" s="1"/>
  <c r="AN607" i="3" s="1"/>
  <c r="AO600" i="3"/>
  <c r="AN600" i="3" s="1"/>
  <c r="S599" i="3"/>
  <c r="R599" i="3"/>
  <c r="AO591" i="3"/>
  <c r="AN591" i="3" s="1"/>
  <c r="AM587" i="3"/>
  <c r="AO587" i="3" s="1"/>
  <c r="AO581" i="3"/>
  <c r="AN581" i="3" s="1"/>
  <c r="AE578" i="3"/>
  <c r="AI578" i="3" s="1"/>
  <c r="AH578" i="3" s="1"/>
  <c r="AI533" i="3"/>
  <c r="AH533" i="3" s="1"/>
  <c r="AJ533" i="3"/>
  <c r="AO531" i="3"/>
  <c r="AN531" i="3" s="1"/>
  <c r="T479" i="3"/>
  <c r="AE629" i="3"/>
  <c r="AM620" i="3"/>
  <c r="AO620" i="3" s="1"/>
  <c r="AH615" i="3"/>
  <c r="AH613" i="3"/>
  <c r="AN598" i="3"/>
  <c r="AI597" i="3"/>
  <c r="AH597" i="3" s="1"/>
  <c r="AO590" i="3"/>
  <c r="AN590" i="3" s="1"/>
  <c r="AI569" i="3"/>
  <c r="AH569" i="3" s="1"/>
  <c r="T544" i="3"/>
  <c r="AK544" i="3"/>
  <c r="T528" i="3"/>
  <c r="AQ528" i="3"/>
  <c r="AP528" i="3" s="1"/>
  <c r="AO451" i="3"/>
  <c r="AN451" i="3" s="1"/>
  <c r="AP451" i="3"/>
  <c r="AO240" i="3"/>
  <c r="AN240" i="3" s="1"/>
  <c r="AP240" i="3"/>
  <c r="AJ543" i="3"/>
  <c r="AO542" i="3"/>
  <c r="AN542" i="3" s="1"/>
  <c r="AJ516" i="3"/>
  <c r="AI516" i="3"/>
  <c r="AH516" i="3" s="1"/>
  <c r="T496" i="3"/>
  <c r="T475" i="3"/>
  <c r="AP453" i="3"/>
  <c r="AO437" i="3"/>
  <c r="AN437" i="3" s="1"/>
  <c r="AI416" i="3"/>
  <c r="AH416" i="3" s="1"/>
  <c r="T411" i="3"/>
  <c r="AQ403" i="3"/>
  <c r="AI382" i="3"/>
  <c r="AH382" i="3" s="1"/>
  <c r="Q350" i="3"/>
  <c r="AO302" i="3"/>
  <c r="AN302" i="3" s="1"/>
  <c r="AE272" i="3"/>
  <c r="AJ272" i="3" s="1"/>
  <c r="AD271" i="3"/>
  <c r="AE271" i="3" s="1"/>
  <c r="AI271" i="3" s="1"/>
  <c r="AH271" i="3" s="1"/>
  <c r="AI219" i="3"/>
  <c r="AH219" i="3" s="1"/>
  <c r="Q164" i="3"/>
  <c r="AI161" i="3"/>
  <c r="AH161" i="3" s="1"/>
  <c r="AI94" i="3"/>
  <c r="AH94" i="3" s="1"/>
  <c r="AO19" i="3"/>
  <c r="AN19" i="3" s="1"/>
  <c r="AP19" i="3"/>
  <c r="AX12" i="3"/>
  <c r="T662" i="3"/>
  <c r="T655" i="3"/>
  <c r="T650" i="3"/>
  <c r="AQ644" i="3"/>
  <c r="G663" i="3"/>
  <c r="AE633" i="3"/>
  <c r="AI633" i="3" s="1"/>
  <c r="AH633" i="3" s="1"/>
  <c r="R591" i="3"/>
  <c r="AN557" i="3"/>
  <c r="AH556" i="3"/>
  <c r="AH554" i="3"/>
  <c r="AN550" i="3"/>
  <c r="T546" i="3"/>
  <c r="AJ541" i="3"/>
  <c r="R534" i="3"/>
  <c r="T531" i="3"/>
  <c r="AQ531" i="3"/>
  <c r="AP531" i="3" s="1"/>
  <c r="AP530" i="3"/>
  <c r="T529" i="3"/>
  <c r="AP514" i="3"/>
  <c r="AO514" i="3"/>
  <c r="AN514" i="3" s="1"/>
  <c r="AP512" i="3"/>
  <c r="AI512" i="3"/>
  <c r="AH512" i="3" s="1"/>
  <c r="T511" i="3"/>
  <c r="AK508" i="3"/>
  <c r="AJ508" i="3" s="1"/>
  <c r="T508" i="3"/>
  <c r="S493" i="3"/>
  <c r="AJ489" i="3"/>
  <c r="AJ480" i="3"/>
  <c r="T477" i="3"/>
  <c r="AP475" i="3"/>
  <c r="AJ471" i="3"/>
  <c r="AH431" i="3"/>
  <c r="AP428" i="3"/>
  <c r="AJ423" i="3"/>
  <c r="AP421" i="3"/>
  <c r="T419" i="3"/>
  <c r="AO412" i="3"/>
  <c r="AN412" i="3" s="1"/>
  <c r="T407" i="3"/>
  <c r="AJ389" i="3"/>
  <c r="AJ387" i="3"/>
  <c r="AI384" i="3"/>
  <c r="AH384" i="3" s="1"/>
  <c r="AP383" i="3"/>
  <c r="AN377" i="3"/>
  <c r="T376" i="3"/>
  <c r="AO362" i="3"/>
  <c r="AN362" i="3" s="1"/>
  <c r="AP362" i="3"/>
  <c r="T361" i="3"/>
  <c r="AN318" i="3"/>
  <c r="AP308" i="3"/>
  <c r="T307" i="3"/>
  <c r="AO294" i="3"/>
  <c r="AN294" i="3" s="1"/>
  <c r="AO274" i="3"/>
  <c r="AN274" i="3" s="1"/>
  <c r="AP274" i="3"/>
  <c r="AP260" i="3"/>
  <c r="T241" i="3"/>
  <c r="T227" i="3"/>
  <c r="AI205" i="3"/>
  <c r="AH205" i="3" s="1"/>
  <c r="AN200" i="3"/>
  <c r="AI548" i="3"/>
  <c r="AH548" i="3" s="1"/>
  <c r="AO538" i="3"/>
  <c r="AN538" i="3" s="1"/>
  <c r="T513" i="3"/>
  <c r="T483" i="3"/>
  <c r="T481" i="3"/>
  <c r="AJ475" i="3"/>
  <c r="T450" i="3"/>
  <c r="AJ400" i="3"/>
  <c r="AO358" i="3"/>
  <c r="AN358" i="3" s="1"/>
  <c r="T656" i="3"/>
  <c r="T652" i="3"/>
  <c r="T651" i="3"/>
  <c r="T646" i="3"/>
  <c r="S642" i="3"/>
  <c r="AJ540" i="3"/>
  <c r="AP539" i="3"/>
  <c r="AJ538" i="3"/>
  <c r="T523" i="3"/>
  <c r="AP520" i="3"/>
  <c r="T517" i="3"/>
  <c r="AP511" i="3"/>
  <c r="AJ498" i="3"/>
  <c r="AO492" i="3"/>
  <c r="AN492" i="3" s="1"/>
  <c r="AJ491" i="3"/>
  <c r="AP489" i="3"/>
  <c r="AQ487" i="3"/>
  <c r="AP487" i="3" s="1"/>
  <c r="AJ487" i="3"/>
  <c r="AQ485" i="3"/>
  <c r="AP485" i="3" s="1"/>
  <c r="AJ485" i="3"/>
  <c r="AJ473" i="3"/>
  <c r="AP471" i="3"/>
  <c r="AO467" i="3"/>
  <c r="AN467" i="3" s="1"/>
  <c r="AJ449" i="3"/>
  <c r="T446" i="3"/>
  <c r="AI438" i="3"/>
  <c r="AH438" i="3" s="1"/>
  <c r="AD436" i="3"/>
  <c r="AE436" i="3" s="1"/>
  <c r="AI436" i="3" s="1"/>
  <c r="AH436" i="3" s="1"/>
  <c r="AE437" i="3"/>
  <c r="AJ437" i="3" s="1"/>
  <c r="AP430" i="3"/>
  <c r="AQ425" i="3"/>
  <c r="AJ405" i="3"/>
  <c r="AJ402" i="3"/>
  <c r="AJ398" i="3"/>
  <c r="AJ396" i="3"/>
  <c r="AI395" i="3"/>
  <c r="AH395" i="3" s="1"/>
  <c r="T391" i="3"/>
  <c r="AP387" i="3"/>
  <c r="AO382" i="3"/>
  <c r="AN382" i="3" s="1"/>
  <c r="AJ378" i="3"/>
  <c r="AI356" i="3"/>
  <c r="AH356" i="3" s="1"/>
  <c r="AI340" i="3"/>
  <c r="AH340" i="3" s="1"/>
  <c r="AP339" i="3"/>
  <c r="AO308" i="3"/>
  <c r="AN308" i="3" s="1"/>
  <c r="AJ295" i="3"/>
  <c r="AN287" i="3"/>
  <c r="AJ268" i="3"/>
  <c r="AJ254" i="3"/>
  <c r="AO210" i="3"/>
  <c r="AN210" i="3" s="1"/>
  <c r="Q209" i="3"/>
  <c r="AT12" i="3"/>
  <c r="AT11" i="3" s="1"/>
  <c r="T654" i="3"/>
  <c r="R630" i="3"/>
  <c r="R563" i="3"/>
  <c r="AP545" i="3"/>
  <c r="T545" i="3"/>
  <c r="AP544" i="3"/>
  <c r="AP543" i="3"/>
  <c r="S534" i="3"/>
  <c r="T505" i="3"/>
  <c r="T503" i="3"/>
  <c r="AJ499" i="3"/>
  <c r="T498" i="3"/>
  <c r="AP496" i="3"/>
  <c r="AJ467" i="3"/>
  <c r="T461" i="3"/>
  <c r="T456" i="3"/>
  <c r="AP452" i="3"/>
  <c r="T428" i="3"/>
  <c r="AP423" i="3"/>
  <c r="AN422" i="3"/>
  <c r="AP417" i="3"/>
  <c r="AN414" i="3"/>
  <c r="AJ409" i="3"/>
  <c r="AH408" i="3"/>
  <c r="AP405" i="3"/>
  <c r="AN404" i="3"/>
  <c r="T402" i="3"/>
  <c r="AP400" i="3"/>
  <c r="AN399" i="3"/>
  <c r="AJ393" i="3"/>
  <c r="AH392" i="3"/>
  <c r="T387" i="3"/>
  <c r="AP385" i="3"/>
  <c r="AN380" i="3"/>
  <c r="AL379" i="3"/>
  <c r="AM379" i="3" s="1"/>
  <c r="AO379" i="3" s="1"/>
  <c r="AN379" i="3" s="1"/>
  <c r="T378" i="3"/>
  <c r="T372" i="3"/>
  <c r="AO369" i="3"/>
  <c r="AN369" i="3" s="1"/>
  <c r="AP360" i="3"/>
  <c r="AN356" i="3"/>
  <c r="AJ353" i="3"/>
  <c r="AO345" i="3"/>
  <c r="AN345" i="3" s="1"/>
  <c r="AJ339" i="3"/>
  <c r="T334" i="3"/>
  <c r="T332" i="3"/>
  <c r="AJ328" i="3"/>
  <c r="AH327" i="3"/>
  <c r="AP323" i="3"/>
  <c r="AI320" i="3"/>
  <c r="AH320" i="3" s="1"/>
  <c r="AP319" i="3"/>
  <c r="AO316" i="3"/>
  <c r="AN316" i="3" s="1"/>
  <c r="AM311" i="3"/>
  <c r="AP311" i="3" s="1"/>
  <c r="AL310" i="3"/>
  <c r="AM310" i="3" s="1"/>
  <c r="AJ302" i="3"/>
  <c r="AH300" i="3"/>
  <c r="AP300" i="3"/>
  <c r="AN292" i="3"/>
  <c r="T289" i="3"/>
  <c r="AH288" i="3"/>
  <c r="AN286" i="3"/>
  <c r="T279" i="3"/>
  <c r="AO276" i="3"/>
  <c r="AN276" i="3" s="1"/>
  <c r="T275" i="3"/>
  <c r="AN272" i="3"/>
  <c r="S271" i="3"/>
  <c r="AI269" i="3"/>
  <c r="AH269" i="3" s="1"/>
  <c r="AJ265" i="3"/>
  <c r="T260" i="3"/>
  <c r="AJ256" i="3"/>
  <c r="AP254" i="3"/>
  <c r="T250" i="3"/>
  <c r="AN246" i="3"/>
  <c r="T243" i="3"/>
  <c r="T239" i="3"/>
  <c r="AP235" i="3"/>
  <c r="AQ234" i="3"/>
  <c r="AI231" i="3"/>
  <c r="AH231" i="3" s="1"/>
  <c r="AO223" i="3"/>
  <c r="AN223" i="3" s="1"/>
  <c r="AP223" i="3"/>
  <c r="T215" i="3"/>
  <c r="AJ205" i="3"/>
  <c r="AI191" i="3"/>
  <c r="AH191" i="3" s="1"/>
  <c r="AI148" i="3"/>
  <c r="AH148" i="3" s="1"/>
  <c r="AP147" i="3"/>
  <c r="AO122" i="3"/>
  <c r="AN122" i="3" s="1"/>
  <c r="AJ122" i="3"/>
  <c r="AI121" i="3"/>
  <c r="AH121" i="3" s="1"/>
  <c r="AH90" i="3"/>
  <c r="AI90" i="3"/>
  <c r="AQ441" i="3"/>
  <c r="S441" i="3"/>
  <c r="T435" i="3"/>
  <c r="T430" i="3"/>
  <c r="T421" i="3"/>
  <c r="AP419" i="3"/>
  <c r="T409" i="3"/>
  <c r="AP407" i="3"/>
  <c r="T398" i="3"/>
  <c r="T393" i="3"/>
  <c r="AJ391" i="3"/>
  <c r="T389" i="3"/>
  <c r="AP376" i="3"/>
  <c r="AO375" i="3"/>
  <c r="AN375" i="3" s="1"/>
  <c r="AP372" i="3"/>
  <c r="T368" i="3"/>
  <c r="AJ359" i="3"/>
  <c r="AJ348" i="3"/>
  <c r="AJ346" i="3"/>
  <c r="AP344" i="3"/>
  <c r="AJ330" i="3"/>
  <c r="AJ317" i="3"/>
  <c r="T309" i="3"/>
  <c r="AJ305" i="3"/>
  <c r="AI303" i="3"/>
  <c r="AH303" i="3" s="1"/>
  <c r="AJ303" i="3"/>
  <c r="AP294" i="3"/>
  <c r="AJ293" i="3"/>
  <c r="AP287" i="3"/>
  <c r="AJ287" i="3"/>
  <c r="AI280" i="3"/>
  <c r="AH280" i="3" s="1"/>
  <c r="AP265" i="3"/>
  <c r="AI251" i="3"/>
  <c r="AH251" i="3" s="1"/>
  <c r="AP250" i="3"/>
  <c r="AJ247" i="3"/>
  <c r="AI244" i="3"/>
  <c r="AH244" i="3" s="1"/>
  <c r="AP243" i="3"/>
  <c r="R225" i="3"/>
  <c r="AO207" i="3"/>
  <c r="AN207" i="3" s="1"/>
  <c r="AP207" i="3"/>
  <c r="AO140" i="3"/>
  <c r="AN140" i="3" s="1"/>
  <c r="AP140" i="3"/>
  <c r="AJ139" i="3"/>
  <c r="AJ357" i="3"/>
  <c r="T355" i="3"/>
  <c r="AK342" i="3"/>
  <c r="AJ342" i="3" s="1"/>
  <c r="AN338" i="3"/>
  <c r="AJ337" i="3"/>
  <c r="AN336" i="3"/>
  <c r="AL335" i="3"/>
  <c r="AM335" i="3" s="1"/>
  <c r="AO335" i="3" s="1"/>
  <c r="AN335" i="3" s="1"/>
  <c r="AN333" i="3"/>
  <c r="AN329" i="3"/>
  <c r="S326" i="3"/>
  <c r="S322" i="3"/>
  <c r="R322" i="3"/>
  <c r="T319" i="3"/>
  <c r="AQ315" i="3"/>
  <c r="AJ314" i="3"/>
  <c r="AH313" i="3"/>
  <c r="AH304" i="3"/>
  <c r="AN301" i="3"/>
  <c r="AP295" i="3"/>
  <c r="AP289" i="3"/>
  <c r="T287" i="3"/>
  <c r="AL282" i="3"/>
  <c r="AM282" i="3" s="1"/>
  <c r="AO282" i="3" s="1"/>
  <c r="AN282" i="3" s="1"/>
  <c r="AP280" i="3"/>
  <c r="AP269" i="3"/>
  <c r="T265" i="3"/>
  <c r="R261" i="3"/>
  <c r="AH259" i="3"/>
  <c r="AP256" i="3"/>
  <c r="AN255" i="3"/>
  <c r="T247" i="3"/>
  <c r="AP245" i="3"/>
  <c r="T237" i="3"/>
  <c r="S234" i="3"/>
  <c r="AP232" i="3"/>
  <c r="T224" i="3"/>
  <c r="T213" i="3"/>
  <c r="AI208" i="3"/>
  <c r="AH208" i="3" s="1"/>
  <c r="T205" i="3"/>
  <c r="AN201" i="3"/>
  <c r="T201" i="3"/>
  <c r="AI198" i="3"/>
  <c r="AH198" i="3" s="1"/>
  <c r="AL195" i="3"/>
  <c r="AM195" i="3" s="1"/>
  <c r="AO170" i="3"/>
  <c r="AN170" i="3" s="1"/>
  <c r="AP170" i="3"/>
  <c r="T162" i="3"/>
  <c r="AI155" i="3"/>
  <c r="AH155" i="3" s="1"/>
  <c r="T149" i="3"/>
  <c r="AH134" i="3"/>
  <c r="AH131" i="3"/>
  <c r="AJ131" i="3"/>
  <c r="AI119" i="3"/>
  <c r="AH119" i="3" s="1"/>
  <c r="AP118" i="3"/>
  <c r="AO91" i="3"/>
  <c r="AN91" i="3" s="1"/>
  <c r="AP91" i="3"/>
  <c r="AI82" i="3"/>
  <c r="AH82" i="3" s="1"/>
  <c r="AJ82" i="3"/>
  <c r="AO20" i="3"/>
  <c r="AN20" i="3" s="1"/>
  <c r="AP20" i="3"/>
  <c r="T357" i="3"/>
  <c r="AP353" i="3"/>
  <c r="T348" i="3"/>
  <c r="AP346" i="3"/>
  <c r="S341" i="3"/>
  <c r="AP328" i="3"/>
  <c r="AP317" i="3"/>
  <c r="T314" i="3"/>
  <c r="AJ312" i="3"/>
  <c r="T302" i="3"/>
  <c r="S299" i="3"/>
  <c r="AP292" i="3"/>
  <c r="AJ291" i="3"/>
  <c r="AJ281" i="3"/>
  <c r="AJ270" i="3"/>
  <c r="S261" i="3"/>
  <c r="T254" i="3"/>
  <c r="AP252" i="3"/>
  <c r="T252" i="3"/>
  <c r="AP237" i="3"/>
  <c r="AP236" i="3"/>
  <c r="AM226" i="3"/>
  <c r="AL225" i="3"/>
  <c r="AM225" i="3" s="1"/>
  <c r="T222" i="3"/>
  <c r="AP213" i="3"/>
  <c r="AP210" i="3"/>
  <c r="T200" i="3"/>
  <c r="AQ200" i="3"/>
  <c r="AP200" i="3" s="1"/>
  <c r="AP198" i="3"/>
  <c r="S195" i="3"/>
  <c r="AP196" i="3"/>
  <c r="AJ191" i="3"/>
  <c r="T191" i="3"/>
  <c r="AJ167" i="3"/>
  <c r="AI146" i="3"/>
  <c r="AH146" i="3" s="1"/>
  <c r="AN141" i="3"/>
  <c r="T135" i="3"/>
  <c r="AO121" i="3"/>
  <c r="AN121" i="3" s="1"/>
  <c r="AP121" i="3"/>
  <c r="AN229" i="3"/>
  <c r="S225" i="3"/>
  <c r="AN217" i="3"/>
  <c r="AN214" i="3"/>
  <c r="AJ208" i="3"/>
  <c r="T207" i="3"/>
  <c r="S202" i="3"/>
  <c r="AN190" i="3"/>
  <c r="S184" i="3"/>
  <c r="T186" i="3"/>
  <c r="AN183" i="3"/>
  <c r="AP180" i="3"/>
  <c r="T180" i="3"/>
  <c r="AH174" i="3"/>
  <c r="T167" i="3"/>
  <c r="AJ161" i="3"/>
  <c r="T158" i="3"/>
  <c r="AN153" i="3"/>
  <c r="T147" i="3"/>
  <c r="T145" i="3"/>
  <c r="T143" i="3"/>
  <c r="T137" i="3"/>
  <c r="AH132" i="3"/>
  <c r="AJ130" i="3"/>
  <c r="T124" i="3"/>
  <c r="AJ118" i="3"/>
  <c r="AJ116" i="3"/>
  <c r="AI105" i="3"/>
  <c r="AH105" i="3" s="1"/>
  <c r="S97" i="3"/>
  <c r="AI96" i="3"/>
  <c r="AH96" i="3" s="1"/>
  <c r="AI71" i="3"/>
  <c r="AH71" i="3" s="1"/>
  <c r="AI69" i="3"/>
  <c r="AH69" i="3" s="1"/>
  <c r="AO48" i="3"/>
  <c r="AN48" i="3" s="1"/>
  <c r="S13" i="3"/>
  <c r="T232" i="3"/>
  <c r="R228" i="3"/>
  <c r="AP220" i="3"/>
  <c r="T220" i="3"/>
  <c r="S209" i="3"/>
  <c r="AJ199" i="3"/>
  <c r="T187" i="3"/>
  <c r="AP162" i="3"/>
  <c r="AI140" i="3"/>
  <c r="AH140" i="3" s="1"/>
  <c r="T138" i="3"/>
  <c r="AK134" i="3"/>
  <c r="AJ134" i="3" s="1"/>
  <c r="T134" i="3"/>
  <c r="AJ121" i="3"/>
  <c r="AJ120" i="3"/>
  <c r="AP116" i="3"/>
  <c r="Q97" i="3"/>
  <c r="AK93" i="3"/>
  <c r="AJ93" i="3" s="1"/>
  <c r="T93" i="3"/>
  <c r="AO17" i="3"/>
  <c r="AN17" i="3" s="1"/>
  <c r="AP154" i="3"/>
  <c r="AP149" i="3"/>
  <c r="AP138" i="3"/>
  <c r="AP133" i="3"/>
  <c r="T126" i="3"/>
  <c r="AP122" i="3"/>
  <c r="T116" i="3"/>
  <c r="AH113" i="3"/>
  <c r="AP109" i="3"/>
  <c r="Q106" i="3"/>
  <c r="AP92" i="3"/>
  <c r="T92" i="3"/>
  <c r="AJ85" i="3"/>
  <c r="AH68" i="3"/>
  <c r="AP48" i="3"/>
  <c r="AO47" i="3"/>
  <c r="AN47" i="3" s="1"/>
  <c r="AH46" i="3"/>
  <c r="T46" i="3"/>
  <c r="AJ38" i="3"/>
  <c r="AP32" i="3"/>
  <c r="T32" i="3"/>
  <c r="AI31" i="3"/>
  <c r="AH31" i="3" s="1"/>
  <c r="AJ30" i="3"/>
  <c r="AI29" i="3"/>
  <c r="AH29" i="3" s="1"/>
  <c r="T28" i="3"/>
  <c r="AI21" i="3"/>
  <c r="AH21" i="3" s="1"/>
  <c r="T121" i="3"/>
  <c r="T118" i="3"/>
  <c r="AO101" i="3"/>
  <c r="AN101" i="3" s="1"/>
  <c r="AJ100" i="3"/>
  <c r="AO92" i="3"/>
  <c r="AN92" i="3" s="1"/>
  <c r="AO87" i="3"/>
  <c r="AN87" i="3" s="1"/>
  <c r="T82" i="3"/>
  <c r="AJ79" i="3"/>
  <c r="T74" i="3"/>
  <c r="AO63" i="3"/>
  <c r="AN63" i="3" s="1"/>
  <c r="AJ62" i="3"/>
  <c r="AI61" i="3"/>
  <c r="AH61" i="3"/>
  <c r="AI56" i="3"/>
  <c r="AH56" i="3" s="1"/>
  <c r="T55" i="3"/>
  <c r="AJ45" i="3"/>
  <c r="T41" i="3"/>
  <c r="T37" i="3"/>
  <c r="AJ36" i="3"/>
  <c r="AI35" i="3"/>
  <c r="AH35" i="3" s="1"/>
  <c r="AJ34" i="3"/>
  <c r="AO31" i="3"/>
  <c r="AN31" i="3" s="1"/>
  <c r="AJ109" i="3"/>
  <c r="T102" i="3"/>
  <c r="T98" i="3"/>
  <c r="AJ90" i="3"/>
  <c r="AJ88" i="3"/>
  <c r="AP81" i="3"/>
  <c r="AP75" i="3"/>
  <c r="T71" i="3"/>
  <c r="AP70" i="3"/>
  <c r="AJ47" i="3"/>
  <c r="AP42" i="3"/>
  <c r="AP39" i="3"/>
  <c r="AJ24" i="3"/>
  <c r="AY12" i="3"/>
  <c r="AY11" i="3" s="1"/>
  <c r="AU12" i="3"/>
  <c r="AY13" i="3"/>
  <c r="F663" i="3"/>
  <c r="T109" i="3"/>
  <c r="AP102" i="3"/>
  <c r="T95" i="3"/>
  <c r="T83" i="3"/>
  <c r="T81" i="3"/>
  <c r="AJ71" i="3"/>
  <c r="T68" i="3"/>
  <c r="T66" i="3"/>
  <c r="T59" i="3"/>
  <c r="AJ57" i="3"/>
  <c r="AP50" i="3"/>
  <c r="AJ46" i="3"/>
  <c r="AW12" i="3"/>
  <c r="AW11" i="3" s="1"/>
  <c r="AS12" i="3"/>
  <c r="E8" i="4"/>
  <c r="D7" i="4"/>
  <c r="AG551" i="3" s="1"/>
  <c r="AO551" i="3" s="1"/>
  <c r="H6" i="4"/>
  <c r="H8" i="4" s="1"/>
  <c r="B7" i="4"/>
  <c r="AG11" i="3" s="1"/>
  <c r="F7" i="4"/>
  <c r="AG606" i="3" s="1"/>
  <c r="H663" i="3"/>
  <c r="E663" i="3"/>
  <c r="AS321" i="3"/>
  <c r="AH266" i="3"/>
  <c r="AO583" i="3"/>
  <c r="AN583" i="3" s="1"/>
  <c r="AI577" i="3"/>
  <c r="AH577" i="3" s="1"/>
  <c r="AN547" i="3"/>
  <c r="AO547" i="3"/>
  <c r="AP547" i="3"/>
  <c r="AO641" i="3"/>
  <c r="AN641" i="3" s="1"/>
  <c r="AI536" i="3"/>
  <c r="AH536" i="3" s="1"/>
  <c r="AO635" i="3"/>
  <c r="AN635" i="3" s="1"/>
  <c r="AI634" i="3"/>
  <c r="AH634" i="3" s="1"/>
  <c r="AO639" i="3"/>
  <c r="AN639" i="3" s="1"/>
  <c r="AI638" i="3"/>
  <c r="AH638" i="3" s="1"/>
  <c r="AO627" i="3"/>
  <c r="AN627" i="3" s="1"/>
  <c r="AI609" i="3"/>
  <c r="AH609" i="3" s="1"/>
  <c r="AI586" i="3"/>
  <c r="AH586" i="3" s="1"/>
  <c r="AI581" i="3"/>
  <c r="AH581" i="3" s="1"/>
  <c r="AI566" i="3"/>
  <c r="AH566" i="3" s="1"/>
  <c r="AI549" i="3"/>
  <c r="AH549" i="3" s="1"/>
  <c r="AJ549" i="3"/>
  <c r="AO527" i="3"/>
  <c r="AN527" i="3" s="1"/>
  <c r="AO637" i="3"/>
  <c r="AN637" i="3" s="1"/>
  <c r="AI636" i="3"/>
  <c r="AH636" i="3" s="1"/>
  <c r="AO630" i="3"/>
  <c r="AN630" i="3" s="1"/>
  <c r="AI529" i="3"/>
  <c r="AH529" i="3" s="1"/>
  <c r="AE639" i="3"/>
  <c r="AE635" i="3"/>
  <c r="AE622" i="3"/>
  <c r="AM621" i="3"/>
  <c r="AE620" i="3"/>
  <c r="AM619" i="3"/>
  <c r="AE617" i="3"/>
  <c r="AO615" i="3"/>
  <c r="AN615" i="3" s="1"/>
  <c r="AE605" i="3"/>
  <c r="AM604" i="3"/>
  <c r="AM602" i="3"/>
  <c r="AO597" i="3"/>
  <c r="AN597" i="3" s="1"/>
  <c r="AQ645" i="3"/>
  <c r="T645" i="3"/>
  <c r="T644" i="3"/>
  <c r="AQ643" i="3"/>
  <c r="T643" i="3"/>
  <c r="AO634" i="3"/>
  <c r="AN634" i="3" s="1"/>
  <c r="AO631" i="3"/>
  <c r="AN631" i="3" s="1"/>
  <c r="AO629" i="3"/>
  <c r="AN629" i="3" s="1"/>
  <c r="R627" i="3"/>
  <c r="AM626" i="3"/>
  <c r="AI625" i="3"/>
  <c r="AH625" i="3" s="1"/>
  <c r="R612" i="3"/>
  <c r="AE610" i="3"/>
  <c r="AE606" i="3"/>
  <c r="AI596" i="3"/>
  <c r="AH596" i="3" s="1"/>
  <c r="AM595" i="3"/>
  <c r="AO589" i="3"/>
  <c r="AN589" i="3" s="1"/>
  <c r="AE587" i="3"/>
  <c r="AO585" i="3"/>
  <c r="AN585" i="3" s="1"/>
  <c r="AE582" i="3"/>
  <c r="AI579" i="3"/>
  <c r="AH579" i="3" s="1"/>
  <c r="AO574" i="3"/>
  <c r="AN574" i="3" s="1"/>
  <c r="AI572" i="3"/>
  <c r="AH572" i="3" s="1"/>
  <c r="AH568" i="3"/>
  <c r="AI568" i="3"/>
  <c r="AO565" i="3"/>
  <c r="AN565" i="3" s="1"/>
  <c r="AI561" i="3"/>
  <c r="AH561" i="3" s="1"/>
  <c r="AO554" i="3"/>
  <c r="AN554" i="3" s="1"/>
  <c r="J551" i="3"/>
  <c r="AJ550" i="3"/>
  <c r="AP548" i="3"/>
  <c r="AP546" i="3"/>
  <c r="AJ546" i="3"/>
  <c r="AK545" i="3"/>
  <c r="AJ545" i="3" s="1"/>
  <c r="AJ544" i="3"/>
  <c r="T542" i="3"/>
  <c r="AI539" i="3"/>
  <c r="AH539" i="3" s="1"/>
  <c r="AJ536" i="3"/>
  <c r="AI532" i="3"/>
  <c r="AH532" i="3" s="1"/>
  <c r="AJ529" i="3"/>
  <c r="AP527" i="3"/>
  <c r="R524" i="3"/>
  <c r="AI525" i="3"/>
  <c r="AH525" i="3" s="1"/>
  <c r="T525" i="3"/>
  <c r="AQ525" i="3"/>
  <c r="Q524" i="3"/>
  <c r="AO521" i="3"/>
  <c r="AN521" i="3" s="1"/>
  <c r="AO520" i="3"/>
  <c r="AN520" i="3" s="1"/>
  <c r="AO519" i="3"/>
  <c r="AN519" i="3" s="1"/>
  <c r="AO518" i="3"/>
  <c r="AN518" i="3" s="1"/>
  <c r="AP517" i="3"/>
  <c r="AI509" i="3"/>
  <c r="AH509" i="3" s="1"/>
  <c r="AD506" i="3"/>
  <c r="AE506" i="3" s="1"/>
  <c r="AI505" i="3"/>
  <c r="AH505" i="3" s="1"/>
  <c r="AL493" i="3"/>
  <c r="AM493" i="3" s="1"/>
  <c r="AM495" i="3"/>
  <c r="R493" i="3"/>
  <c r="AI488" i="3"/>
  <c r="AH488" i="3" s="1"/>
  <c r="AO478" i="3"/>
  <c r="AN478" i="3" s="1"/>
  <c r="AO477" i="3"/>
  <c r="AN477" i="3" s="1"/>
  <c r="AO474" i="3"/>
  <c r="AN474" i="3" s="1"/>
  <c r="AK458" i="3"/>
  <c r="AO454" i="3"/>
  <c r="AN454" i="3" s="1"/>
  <c r="AI448" i="3"/>
  <c r="AH448" i="3" s="1"/>
  <c r="AK445" i="3"/>
  <c r="AJ445" i="3" s="1"/>
  <c r="T445" i="3"/>
  <c r="AP440" i="3"/>
  <c r="AI434" i="3"/>
  <c r="AH434" i="3" s="1"/>
  <c r="AI414" i="3"/>
  <c r="AH414" i="3" s="1"/>
  <c r="AO410" i="3"/>
  <c r="AN410" i="3" s="1"/>
  <c r="AP410" i="3"/>
  <c r="AO409" i="3"/>
  <c r="AN409" i="3" s="1"/>
  <c r="AI404" i="3"/>
  <c r="AH404" i="3" s="1"/>
  <c r="AO402" i="3"/>
  <c r="AN402" i="3" s="1"/>
  <c r="AK392" i="3"/>
  <c r="AJ392" i="3" s="1"/>
  <c r="T392" i="3"/>
  <c r="AI372" i="3"/>
  <c r="AH372" i="3" s="1"/>
  <c r="AO364" i="3"/>
  <c r="AN364" i="3" s="1"/>
  <c r="AP364" i="3"/>
  <c r="AP342" i="3"/>
  <c r="AI342" i="3"/>
  <c r="AH342" i="3" s="1"/>
  <c r="T328" i="3"/>
  <c r="R326" i="3"/>
  <c r="AJ323" i="3"/>
  <c r="AE87" i="3"/>
  <c r="AD86" i="3"/>
  <c r="AE86" i="3" s="1"/>
  <c r="AQ661" i="3"/>
  <c r="AK645" i="3"/>
  <c r="AK643" i="3"/>
  <c r="AE642" i="3"/>
  <c r="AM633" i="3"/>
  <c r="S626" i="3"/>
  <c r="AN624" i="3"/>
  <c r="AN622" i="3"/>
  <c r="AN620" i="3"/>
  <c r="AM618" i="3"/>
  <c r="AE616" i="3"/>
  <c r="AM613" i="3"/>
  <c r="J606" i="3"/>
  <c r="AH608" i="3"/>
  <c r="AN605" i="3"/>
  <c r="AN603" i="3"/>
  <c r="AN601" i="3"/>
  <c r="AE600" i="3"/>
  <c r="AM599" i="3"/>
  <c r="AE598" i="3"/>
  <c r="AM593" i="3"/>
  <c r="AE591" i="3"/>
  <c r="AM588" i="3"/>
  <c r="AE580" i="3"/>
  <c r="AM578" i="3"/>
  <c r="AH576" i="3"/>
  <c r="AE573" i="3"/>
  <c r="AN571" i="3"/>
  <c r="AE570" i="3"/>
  <c r="AM567" i="3"/>
  <c r="R565" i="3"/>
  <c r="AM564" i="3"/>
  <c r="AE563" i="3"/>
  <c r="AN560" i="3"/>
  <c r="T549" i="3"/>
  <c r="AQ549" i="3"/>
  <c r="AP549" i="3" s="1"/>
  <c r="T548" i="3"/>
  <c r="AN546" i="3"/>
  <c r="AH544" i="3"/>
  <c r="AP542" i="3"/>
  <c r="AI538" i="3"/>
  <c r="AH538" i="3" s="1"/>
  <c r="AJ537" i="3"/>
  <c r="T536" i="3"/>
  <c r="Q534" i="3"/>
  <c r="AN535" i="3"/>
  <c r="AI531" i="3"/>
  <c r="AH531" i="3" s="1"/>
  <c r="AJ530" i="3"/>
  <c r="AN528" i="3"/>
  <c r="AN526" i="3"/>
  <c r="T526" i="3"/>
  <c r="AD524" i="3"/>
  <c r="AE524" i="3" s="1"/>
  <c r="AK523" i="3"/>
  <c r="AJ523" i="3" s="1"/>
  <c r="AK518" i="3"/>
  <c r="AJ518" i="3" s="1"/>
  <c r="AP516" i="3"/>
  <c r="T516" i="3"/>
  <c r="AO513" i="3"/>
  <c r="AN513" i="3" s="1"/>
  <c r="AK511" i="3"/>
  <c r="AJ511" i="3" s="1"/>
  <c r="AI501" i="3"/>
  <c r="AH501" i="3" s="1"/>
  <c r="AI495" i="3"/>
  <c r="AH495" i="3" s="1"/>
  <c r="AP494" i="3"/>
  <c r="AQ493" i="3"/>
  <c r="AJ494" i="3"/>
  <c r="T494" i="3"/>
  <c r="AI490" i="3"/>
  <c r="AH490" i="3" s="1"/>
  <c r="AO486" i="3"/>
  <c r="AN486" i="3" s="1"/>
  <c r="AP486" i="3"/>
  <c r="T468" i="3"/>
  <c r="AK468" i="3"/>
  <c r="AJ468" i="3" s="1"/>
  <c r="AD464" i="3"/>
  <c r="AE464" i="3" s="1"/>
  <c r="AE466" i="3"/>
  <c r="AJ466" i="3" s="1"/>
  <c r="AH460" i="3"/>
  <c r="AI455" i="3"/>
  <c r="AH455" i="3" s="1"/>
  <c r="T455" i="3"/>
  <c r="AK455" i="3"/>
  <c r="AJ455" i="3" s="1"/>
  <c r="AI452" i="3"/>
  <c r="AH452" i="3" s="1"/>
  <c r="AJ452" i="3"/>
  <c r="AO448" i="3"/>
  <c r="AN448" i="3" s="1"/>
  <c r="AO434" i="3"/>
  <c r="AN434" i="3" s="1"/>
  <c r="AI406" i="3"/>
  <c r="AH406" i="3" s="1"/>
  <c r="AD403" i="3"/>
  <c r="AE403" i="3" s="1"/>
  <c r="R379" i="3"/>
  <c r="AI375" i="3"/>
  <c r="AH375" i="3" s="1"/>
  <c r="AI374" i="3"/>
  <c r="AH374" i="3" s="1"/>
  <c r="AO373" i="3"/>
  <c r="AN373" i="3" s="1"/>
  <c r="AO372" i="3"/>
  <c r="AN372" i="3" s="1"/>
  <c r="AP365" i="3"/>
  <c r="AI365" i="3"/>
  <c r="AH365" i="3" s="1"/>
  <c r="AL350" i="3"/>
  <c r="AM350" i="3" s="1"/>
  <c r="AM352" i="3"/>
  <c r="AO347" i="3"/>
  <c r="AN347" i="3" s="1"/>
  <c r="AO342" i="3"/>
  <c r="AN342" i="3" s="1"/>
  <c r="I321" i="3"/>
  <c r="AH328" i="3"/>
  <c r="AI328" i="3"/>
  <c r="AO320" i="3"/>
  <c r="AN320" i="3" s="1"/>
  <c r="AP320" i="3"/>
  <c r="R315" i="3"/>
  <c r="T317" i="3"/>
  <c r="AO314" i="3"/>
  <c r="AN314" i="3" s="1"/>
  <c r="AO305" i="3"/>
  <c r="AN305" i="3" s="1"/>
  <c r="AI289" i="3"/>
  <c r="AH289" i="3" s="1"/>
  <c r="AI223" i="3"/>
  <c r="AH223" i="3" s="1"/>
  <c r="R175" i="3"/>
  <c r="T176" i="3"/>
  <c r="AI147" i="3"/>
  <c r="AH147" i="3" s="1"/>
  <c r="R127" i="3"/>
  <c r="AN98" i="3"/>
  <c r="AO98" i="3"/>
  <c r="AM61" i="3"/>
  <c r="AL60" i="3"/>
  <c r="AM60" i="3" s="1"/>
  <c r="AO58" i="3"/>
  <c r="AN58" i="3" s="1"/>
  <c r="AP58" i="3"/>
  <c r="AO57" i="3"/>
  <c r="AN57" i="3" s="1"/>
  <c r="J642" i="3"/>
  <c r="AE641" i="3"/>
  <c r="AE637" i="3"/>
  <c r="AN632" i="3"/>
  <c r="AI628" i="3"/>
  <c r="AH628" i="3" s="1"/>
  <c r="AE624" i="3"/>
  <c r="AM623" i="3"/>
  <c r="R613" i="3"/>
  <c r="AM612" i="3"/>
  <c r="AI611" i="3"/>
  <c r="AH611" i="3" s="1"/>
  <c r="AE603" i="3"/>
  <c r="AE601" i="3"/>
  <c r="AE592" i="3"/>
  <c r="AI584" i="3"/>
  <c r="AH584" i="3" s="1"/>
  <c r="AE571" i="3"/>
  <c r="AO569" i="3"/>
  <c r="AN569" i="3" s="1"/>
  <c r="AO562" i="3"/>
  <c r="AN562" i="3" s="1"/>
  <c r="AE560" i="3"/>
  <c r="AM559" i="3"/>
  <c r="AL558" i="3"/>
  <c r="AM558" i="3" s="1"/>
  <c r="AD558" i="3"/>
  <c r="S551" i="3"/>
  <c r="AH550" i="3"/>
  <c r="AN548" i="3"/>
  <c r="AH546" i="3"/>
  <c r="AI545" i="3"/>
  <c r="AH545" i="3" s="1"/>
  <c r="AO543" i="3"/>
  <c r="AN543" i="3" s="1"/>
  <c r="AI541" i="3"/>
  <c r="AH541" i="3" s="1"/>
  <c r="T541" i="3"/>
  <c r="AQ541" i="3"/>
  <c r="AP541" i="3" s="1"/>
  <c r="AO539" i="3"/>
  <c r="AN539" i="3" s="1"/>
  <c r="AD534" i="3"/>
  <c r="AE534" i="3" s="1"/>
  <c r="AO532" i="3"/>
  <c r="AN532" i="3" s="1"/>
  <c r="AK527" i="3"/>
  <c r="AJ527" i="3" s="1"/>
  <c r="T527" i="3"/>
  <c r="AM525" i="3"/>
  <c r="AL524" i="3"/>
  <c r="AM524" i="3" s="1"/>
  <c r="AI523" i="3"/>
  <c r="AH523" i="3" s="1"/>
  <c r="AI522" i="3"/>
  <c r="AH522" i="3" s="1"/>
  <c r="AI520" i="3"/>
  <c r="AH520" i="3" s="1"/>
  <c r="AI518" i="3"/>
  <c r="AH518" i="3" s="1"/>
  <c r="AN517" i="3"/>
  <c r="AO516" i="3"/>
  <c r="AN516" i="3" s="1"/>
  <c r="AI515" i="3"/>
  <c r="AH515" i="3" s="1"/>
  <c r="AI511" i="3"/>
  <c r="AH511" i="3" s="1"/>
  <c r="AO509" i="3"/>
  <c r="AN509" i="3" s="1"/>
  <c r="AP507" i="3"/>
  <c r="Q506" i="3"/>
  <c r="T507" i="3"/>
  <c r="AO497" i="3"/>
  <c r="AN497" i="3" s="1"/>
  <c r="AP497" i="3"/>
  <c r="AI479" i="3"/>
  <c r="AH479" i="3" s="1"/>
  <c r="AI472" i="3"/>
  <c r="AH472" i="3" s="1"/>
  <c r="AJ472" i="3"/>
  <c r="AO468" i="3"/>
  <c r="AN468" i="3" s="1"/>
  <c r="AP468" i="3"/>
  <c r="AI456" i="3"/>
  <c r="AH456" i="3" s="1"/>
  <c r="AI429" i="3"/>
  <c r="AH429" i="3" s="1"/>
  <c r="AO365" i="3"/>
  <c r="AN365" i="3" s="1"/>
  <c r="R350" i="3"/>
  <c r="T351" i="3"/>
  <c r="AE336" i="3"/>
  <c r="AD335" i="3"/>
  <c r="AE335" i="3" s="1"/>
  <c r="AI333" i="3"/>
  <c r="AH333" i="3" s="1"/>
  <c r="AI318" i="3"/>
  <c r="AH318" i="3" s="1"/>
  <c r="AE316" i="3"/>
  <c r="AD315" i="3"/>
  <c r="AE315" i="3" s="1"/>
  <c r="AE311" i="3"/>
  <c r="AD310" i="3"/>
  <c r="AE310" i="3" s="1"/>
  <c r="T306" i="3"/>
  <c r="AK306" i="3"/>
  <c r="AJ306" i="3" s="1"/>
  <c r="AP297" i="3"/>
  <c r="AQ285" i="3"/>
  <c r="T246" i="3"/>
  <c r="AK246" i="3"/>
  <c r="AJ246" i="3" s="1"/>
  <c r="R234" i="3"/>
  <c r="T235" i="3"/>
  <c r="R195" i="3"/>
  <c r="T196" i="3"/>
  <c r="T185" i="3"/>
  <c r="Q184" i="3"/>
  <c r="AK185" i="3"/>
  <c r="AK661" i="3"/>
  <c r="AK644" i="3"/>
  <c r="R642" i="3"/>
  <c r="AM642" i="3"/>
  <c r="AM640" i="3"/>
  <c r="AM638" i="3"/>
  <c r="AM636" i="3"/>
  <c r="AE630" i="3"/>
  <c r="AM608" i="3"/>
  <c r="AL606" i="3"/>
  <c r="AH599" i="3"/>
  <c r="AE590" i="3"/>
  <c r="AH588" i="3"/>
  <c r="AN582" i="3"/>
  <c r="AM576" i="3"/>
  <c r="AE575" i="3"/>
  <c r="AH564" i="3"/>
  <c r="J558" i="3"/>
  <c r="AN553" i="3"/>
  <c r="AP551" i="3"/>
  <c r="AN544" i="3"/>
  <c r="AH542" i="3"/>
  <c r="AJ539" i="3"/>
  <c r="AO537" i="3"/>
  <c r="AN537" i="3" s="1"/>
  <c r="AH537" i="3"/>
  <c r="T537" i="3"/>
  <c r="AO536" i="3"/>
  <c r="AN536" i="3" s="1"/>
  <c r="AJ532" i="3"/>
  <c r="AO530" i="3"/>
  <c r="AN530" i="3" s="1"/>
  <c r="AH530" i="3"/>
  <c r="T530" i="3"/>
  <c r="AO529" i="3"/>
  <c r="AN529" i="3" s="1"/>
  <c r="AH527" i="3"/>
  <c r="AJ525" i="3"/>
  <c r="AP521" i="3"/>
  <c r="AH521" i="3"/>
  <c r="T521" i="3"/>
  <c r="AP519" i="3"/>
  <c r="AI519" i="3"/>
  <c r="AH519" i="3" s="1"/>
  <c r="AP518" i="3"/>
  <c r="AI513" i="3"/>
  <c r="AH513" i="3" s="1"/>
  <c r="AJ509" i="3"/>
  <c r="S506" i="3"/>
  <c r="AE507" i="3"/>
  <c r="R506" i="3"/>
  <c r="AJ505" i="3"/>
  <c r="AI503" i="3"/>
  <c r="AH503" i="3" s="1"/>
  <c r="AN502" i="3"/>
  <c r="AO501" i="3"/>
  <c r="AN501" i="3" s="1"/>
  <c r="AI497" i="3"/>
  <c r="AH497" i="3" s="1"/>
  <c r="T482" i="3"/>
  <c r="AQ482" i="3"/>
  <c r="AP482" i="3" s="1"/>
  <c r="AN481" i="3"/>
  <c r="AH481" i="3"/>
  <c r="AI477" i="3"/>
  <c r="AH477" i="3" s="1"/>
  <c r="R464" i="3"/>
  <c r="T473" i="3"/>
  <c r="AO470" i="3"/>
  <c r="AN470" i="3" s="1"/>
  <c r="AP470" i="3"/>
  <c r="AI465" i="3"/>
  <c r="AH465" i="3" s="1"/>
  <c r="T465" i="3"/>
  <c r="Q464" i="3"/>
  <c r="AK465" i="3"/>
  <c r="R441" i="3"/>
  <c r="AO440" i="3"/>
  <c r="AN440" i="3" s="1"/>
  <c r="AP437" i="3"/>
  <c r="AQ436" i="3"/>
  <c r="T412" i="3"/>
  <c r="AK412" i="3"/>
  <c r="AJ412" i="3" s="1"/>
  <c r="AO392" i="3"/>
  <c r="AN392" i="3"/>
  <c r="AP392" i="3"/>
  <c r="AO391" i="3"/>
  <c r="AN391" i="3" s="1"/>
  <c r="AM371" i="3"/>
  <c r="AL366" i="3"/>
  <c r="AM366" i="3" s="1"/>
  <c r="T358" i="3"/>
  <c r="AQ358" i="3"/>
  <c r="AP358" i="3" s="1"/>
  <c r="T324" i="3"/>
  <c r="AK324" i="3"/>
  <c r="AJ324" i="3" s="1"/>
  <c r="Q322" i="3"/>
  <c r="K321" i="3"/>
  <c r="R248" i="3"/>
  <c r="T540" i="3"/>
  <c r="AQ540" i="3"/>
  <c r="AP540" i="3" s="1"/>
  <c r="AL534" i="3"/>
  <c r="AM534" i="3" s="1"/>
  <c r="T533" i="3"/>
  <c r="AQ533" i="3"/>
  <c r="AP533" i="3" s="1"/>
  <c r="AP526" i="3"/>
  <c r="AH526" i="3"/>
  <c r="S524" i="3"/>
  <c r="AJ521" i="3"/>
  <c r="T514" i="3"/>
  <c r="T510" i="3"/>
  <c r="AQ510" i="3"/>
  <c r="AP510" i="3" s="1"/>
  <c r="AK501" i="3"/>
  <c r="AJ501" i="3" s="1"/>
  <c r="T501" i="3"/>
  <c r="AO484" i="3"/>
  <c r="AN484" i="3" s="1"/>
  <c r="AP484" i="3"/>
  <c r="T484" i="3"/>
  <c r="AK484" i="3"/>
  <c r="AJ484" i="3" s="1"/>
  <c r="AN483" i="3"/>
  <c r="AH483" i="3"/>
  <c r="AO479" i="3"/>
  <c r="AN479" i="3" s="1"/>
  <c r="T478" i="3"/>
  <c r="AQ478" i="3"/>
  <c r="AP478" i="3" s="1"/>
  <c r="AO472" i="3"/>
  <c r="AN472" i="3" s="1"/>
  <c r="AO466" i="3"/>
  <c r="AN466" i="3" s="1"/>
  <c r="AI462" i="3"/>
  <c r="AH462" i="3" s="1"/>
  <c r="AO456" i="3"/>
  <c r="AN456" i="3" s="1"/>
  <c r="AI454" i="3"/>
  <c r="AH454" i="3" s="1"/>
  <c r="AO453" i="3"/>
  <c r="AN453" i="3" s="1"/>
  <c r="AO449" i="3"/>
  <c r="AN449" i="3" s="1"/>
  <c r="AO446" i="3"/>
  <c r="AN446" i="3" s="1"/>
  <c r="AI444" i="3"/>
  <c r="AH444" i="3" s="1"/>
  <c r="R436" i="3"/>
  <c r="T437" i="3"/>
  <c r="AO432" i="3"/>
  <c r="AN432" i="3" s="1"/>
  <c r="R425" i="3"/>
  <c r="T426" i="3"/>
  <c r="AO424" i="3"/>
  <c r="AN424" i="3" s="1"/>
  <c r="AP424" i="3"/>
  <c r="AI417" i="3"/>
  <c r="AH417" i="3" s="1"/>
  <c r="AK410" i="3"/>
  <c r="AJ410" i="3" s="1"/>
  <c r="T410" i="3"/>
  <c r="AO401" i="3"/>
  <c r="AN401" i="3" s="1"/>
  <c r="AP401" i="3"/>
  <c r="R394" i="3"/>
  <c r="T396" i="3"/>
  <c r="AO393" i="3"/>
  <c r="AN393" i="3" s="1"/>
  <c r="AO390" i="3"/>
  <c r="AN390" i="3" s="1"/>
  <c r="AP390" i="3"/>
  <c r="AI383" i="3"/>
  <c r="AH383" i="3" s="1"/>
  <c r="AI377" i="3"/>
  <c r="AH377" i="3" s="1"/>
  <c r="AO374" i="3"/>
  <c r="AN374" i="3" s="1"/>
  <c r="AI369" i="3"/>
  <c r="AH369" i="3" s="1"/>
  <c r="T367" i="3"/>
  <c r="Q366" i="3"/>
  <c r="AK367" i="3"/>
  <c r="AD366" i="3"/>
  <c r="AE366" i="3" s="1"/>
  <c r="AI362" i="3"/>
  <c r="AH362" i="3" s="1"/>
  <c r="T360" i="3"/>
  <c r="AK360" i="3"/>
  <c r="AJ360" i="3" s="1"/>
  <c r="AI352" i="3"/>
  <c r="AH352" i="3" s="1"/>
  <c r="AJ352" i="3"/>
  <c r="AI351" i="3"/>
  <c r="AH351" i="3" s="1"/>
  <c r="AI345" i="3"/>
  <c r="AH345" i="3" s="1"/>
  <c r="AI344" i="3"/>
  <c r="AH344" i="3" s="1"/>
  <c r="AO343" i="3"/>
  <c r="AN343" i="3" s="1"/>
  <c r="T340" i="3"/>
  <c r="AQ340" i="3"/>
  <c r="AP340" i="3" s="1"/>
  <c r="AI331" i="3"/>
  <c r="AH331" i="3" s="1"/>
  <c r="AI330" i="3"/>
  <c r="AH330" i="3" s="1"/>
  <c r="U321" i="3"/>
  <c r="AO310" i="3"/>
  <c r="AI308" i="3"/>
  <c r="AH308" i="3" s="1"/>
  <c r="AO304" i="3"/>
  <c r="AN304" i="3" s="1"/>
  <c r="AP304" i="3"/>
  <c r="AO303" i="3"/>
  <c r="AN303" i="3" s="1"/>
  <c r="AE301" i="3"/>
  <c r="AD299" i="3"/>
  <c r="AE299" i="3" s="1"/>
  <c r="T300" i="3"/>
  <c r="R299" i="3"/>
  <c r="AK251" i="3"/>
  <c r="AJ251" i="3" s="1"/>
  <c r="T251" i="3"/>
  <c r="AI214" i="3"/>
  <c r="AH214" i="3" s="1"/>
  <c r="AI213" i="3"/>
  <c r="AH213" i="3" s="1"/>
  <c r="AI154" i="3"/>
  <c r="AH154" i="3" s="1"/>
  <c r="AI150" i="3"/>
  <c r="AH150" i="3" s="1"/>
  <c r="AI149" i="3"/>
  <c r="AH149" i="3" s="1"/>
  <c r="AJ535" i="3"/>
  <c r="AJ528" i="3"/>
  <c r="T522" i="3"/>
  <c r="AJ517" i="3"/>
  <c r="AP515" i="3"/>
  <c r="AK514" i="3"/>
  <c r="AJ514" i="3" s="1"/>
  <c r="AL506" i="3"/>
  <c r="AM506" i="3" s="1"/>
  <c r="AO505" i="3"/>
  <c r="AN505" i="3" s="1"/>
  <c r="AO504" i="3"/>
  <c r="AN504" i="3" s="1"/>
  <c r="AH504" i="3"/>
  <c r="T504" i="3"/>
  <c r="AO503" i="3"/>
  <c r="AN503" i="3" s="1"/>
  <c r="AP502" i="3"/>
  <c r="AO499" i="3"/>
  <c r="AN499" i="3" s="1"/>
  <c r="AP499" i="3"/>
  <c r="AO490" i="3"/>
  <c r="AN490" i="3" s="1"/>
  <c r="AP490" i="3"/>
  <c r="AO488" i="3"/>
  <c r="AN488" i="3" s="1"/>
  <c r="AP488" i="3"/>
  <c r="T480" i="3"/>
  <c r="AQ480" i="3"/>
  <c r="AP480" i="3" s="1"/>
  <c r="AI478" i="3"/>
  <c r="AH478" i="3" s="1"/>
  <c r="AJ478" i="3"/>
  <c r="AI474" i="3"/>
  <c r="AH474" i="3" s="1"/>
  <c r="AJ474" i="3"/>
  <c r="T459" i="3"/>
  <c r="Q458" i="3"/>
  <c r="AO457" i="3"/>
  <c r="AN457" i="3" s="1"/>
  <c r="AK453" i="3"/>
  <c r="AJ453" i="3" s="1"/>
  <c r="T453" i="3"/>
  <c r="AO450" i="3"/>
  <c r="AN450" i="3" s="1"/>
  <c r="AP450" i="3"/>
  <c r="AI447" i="3"/>
  <c r="AH447" i="3" s="1"/>
  <c r="T447" i="3"/>
  <c r="AK447" i="3"/>
  <c r="AJ447" i="3" s="1"/>
  <c r="AO445" i="3"/>
  <c r="AN445" i="3" s="1"/>
  <c r="AP445" i="3"/>
  <c r="AJ442" i="3"/>
  <c r="AI433" i="3"/>
  <c r="AH433" i="3" s="1"/>
  <c r="T433" i="3"/>
  <c r="AK433" i="3"/>
  <c r="AJ433" i="3" s="1"/>
  <c r="AO431" i="3"/>
  <c r="AN431" i="3" s="1"/>
  <c r="AP431" i="3"/>
  <c r="AI427" i="3"/>
  <c r="AH427" i="3" s="1"/>
  <c r="AI426" i="3"/>
  <c r="AH426" i="3" s="1"/>
  <c r="AI422" i="3"/>
  <c r="AH422" i="3" s="1"/>
  <c r="AI420" i="3"/>
  <c r="AH420" i="3" s="1"/>
  <c r="AI419" i="3"/>
  <c r="AH419" i="3" s="1"/>
  <c r="AN411" i="3"/>
  <c r="AO411" i="3"/>
  <c r="AO408" i="3"/>
  <c r="AN408" i="3" s="1"/>
  <c r="AP408" i="3"/>
  <c r="R403" i="3"/>
  <c r="T405" i="3"/>
  <c r="AI399" i="3"/>
  <c r="AH399" i="3" s="1"/>
  <c r="AI397" i="3"/>
  <c r="AH397" i="3" s="1"/>
  <c r="AP396" i="3"/>
  <c r="AI396" i="3"/>
  <c r="AH396" i="3" s="1"/>
  <c r="AD394" i="3"/>
  <c r="AE394" i="3" s="1"/>
  <c r="AI388" i="3"/>
  <c r="AH388" i="3" s="1"/>
  <c r="AI386" i="3"/>
  <c r="AH386" i="3" s="1"/>
  <c r="AI385" i="3"/>
  <c r="AH385" i="3" s="1"/>
  <c r="AQ366" i="3"/>
  <c r="R366" i="3"/>
  <c r="AI354" i="3"/>
  <c r="AH354" i="3" s="1"/>
  <c r="S350" i="3"/>
  <c r="AO351" i="3"/>
  <c r="AN351" i="3" s="1"/>
  <c r="AI347" i="3"/>
  <c r="AH347" i="3" s="1"/>
  <c r="AJ347" i="3"/>
  <c r="AO344" i="3"/>
  <c r="AN344" i="3" s="1"/>
  <c r="R341" i="3"/>
  <c r="T342" i="3"/>
  <c r="AW321" i="3"/>
  <c r="AO313" i="3"/>
  <c r="AN313" i="3" s="1"/>
  <c r="AP313" i="3"/>
  <c r="T312" i="3"/>
  <c r="R310" i="3"/>
  <c r="AK304" i="3"/>
  <c r="AJ304" i="3" s="1"/>
  <c r="T304" i="3"/>
  <c r="AE286" i="3"/>
  <c r="AJ286" i="3" s="1"/>
  <c r="AD285" i="3"/>
  <c r="AE285" i="3" s="1"/>
  <c r="Q261" i="3"/>
  <c r="AK262" i="3"/>
  <c r="T262" i="3"/>
  <c r="AI258" i="3"/>
  <c r="AH258" i="3" s="1"/>
  <c r="AI238" i="3"/>
  <c r="AH238" i="3" s="1"/>
  <c r="AH237" i="3"/>
  <c r="AI237" i="3"/>
  <c r="R216" i="3"/>
  <c r="AI157" i="3"/>
  <c r="AH157" i="3" s="1"/>
  <c r="AI156" i="3"/>
  <c r="AH156" i="3" s="1"/>
  <c r="R152" i="3"/>
  <c r="AP500" i="3"/>
  <c r="AH500" i="3"/>
  <c r="T495" i="3"/>
  <c r="AK495" i="3"/>
  <c r="AJ495" i="3" s="1"/>
  <c r="AN494" i="3"/>
  <c r="AH494" i="3"/>
  <c r="Q493" i="3"/>
  <c r="T488" i="3"/>
  <c r="AK488" i="3"/>
  <c r="AJ488" i="3" s="1"/>
  <c r="AN487" i="3"/>
  <c r="AH487" i="3"/>
  <c r="AK486" i="3"/>
  <c r="AJ486" i="3" s="1"/>
  <c r="T486" i="3"/>
  <c r="AN485" i="3"/>
  <c r="AH485" i="3"/>
  <c r="AH484" i="3"/>
  <c r="AP479" i="3"/>
  <c r="AJ479" i="3"/>
  <c r="AP477" i="3"/>
  <c r="AJ477" i="3"/>
  <c r="T472" i="3"/>
  <c r="AQ472" i="3"/>
  <c r="AP472" i="3" s="1"/>
  <c r="AN471" i="3"/>
  <c r="AH471" i="3"/>
  <c r="AH470" i="3"/>
  <c r="AK470" i="3"/>
  <c r="AJ470" i="3" s="1"/>
  <c r="T470" i="3"/>
  <c r="AN469" i="3"/>
  <c r="AH469" i="3"/>
  <c r="AH468" i="3"/>
  <c r="T466" i="3"/>
  <c r="AQ466" i="3"/>
  <c r="AM465" i="3"/>
  <c r="AL464" i="3"/>
  <c r="AM464" i="3" s="1"/>
  <c r="S464" i="3"/>
  <c r="AJ462" i="3"/>
  <c r="R458" i="3"/>
  <c r="AP457" i="3"/>
  <c r="AJ457" i="3"/>
  <c r="AH457" i="3"/>
  <c r="AK456" i="3"/>
  <c r="AJ456" i="3" s="1"/>
  <c r="AP449" i="3"/>
  <c r="AH449" i="3"/>
  <c r="AJ448" i="3"/>
  <c r="T448" i="3"/>
  <c r="AN447" i="3"/>
  <c r="AP447" i="3"/>
  <c r="AP446" i="3"/>
  <c r="Q441" i="3"/>
  <c r="AN442" i="3"/>
  <c r="AO442" i="3"/>
  <c r="AH439" i="3"/>
  <c r="S436" i="3"/>
  <c r="AL436" i="3"/>
  <c r="AM436" i="3" s="1"/>
  <c r="AO435" i="3"/>
  <c r="AN435" i="3" s="1"/>
  <c r="AH435" i="3"/>
  <c r="AJ435" i="3"/>
  <c r="AJ434" i="3"/>
  <c r="T434" i="3"/>
  <c r="AN433" i="3"/>
  <c r="AP433" i="3"/>
  <c r="AP432" i="3"/>
  <c r="S425" i="3"/>
  <c r="AO426" i="3"/>
  <c r="AN426" i="3" s="1"/>
  <c r="AO419" i="3"/>
  <c r="AN419" i="3" s="1"/>
  <c r="AO418" i="3"/>
  <c r="AN418" i="3" s="1"/>
  <c r="AO417" i="3"/>
  <c r="AN417" i="3" s="1"/>
  <c r="AO416" i="3"/>
  <c r="AN416" i="3" s="1"/>
  <c r="AO397" i="3"/>
  <c r="AN397" i="3" s="1"/>
  <c r="AO396" i="3"/>
  <c r="AN396" i="3" s="1"/>
  <c r="AM395" i="3"/>
  <c r="AL394" i="3"/>
  <c r="AM394" i="3" s="1"/>
  <c r="AO386" i="3"/>
  <c r="AN386" i="3" s="1"/>
  <c r="AO385" i="3"/>
  <c r="AN385" i="3" s="1"/>
  <c r="AO384" i="3"/>
  <c r="AN384" i="3" s="1"/>
  <c r="AO383" i="3"/>
  <c r="AN383" i="3" s="1"/>
  <c r="AE380" i="3"/>
  <c r="AD379" i="3"/>
  <c r="AE379" i="3" s="1"/>
  <c r="T375" i="3"/>
  <c r="AK375" i="3"/>
  <c r="AJ375" i="3" s="1"/>
  <c r="AK373" i="3"/>
  <c r="AJ373" i="3" s="1"/>
  <c r="T373" i="3"/>
  <c r="AI367" i="3"/>
  <c r="AH367" i="3" s="1"/>
  <c r="AI360" i="3"/>
  <c r="AH360" i="3" s="1"/>
  <c r="AI359" i="3"/>
  <c r="AH359" i="3" s="1"/>
  <c r="AI357" i="3"/>
  <c r="AH357" i="3" s="1"/>
  <c r="T352" i="3"/>
  <c r="AQ352" i="3"/>
  <c r="T345" i="3"/>
  <c r="AK345" i="3"/>
  <c r="AJ345" i="3" s="1"/>
  <c r="AK343" i="3"/>
  <c r="T343" i="3"/>
  <c r="AI339" i="3"/>
  <c r="AH339" i="3" s="1"/>
  <c r="R335" i="3"/>
  <c r="AO331" i="3"/>
  <c r="AN331" i="3" s="1"/>
  <c r="AO330" i="3"/>
  <c r="AN330" i="3" s="1"/>
  <c r="AO328" i="3"/>
  <c r="AN328" i="3" s="1"/>
  <c r="AO327" i="3"/>
  <c r="AN327" i="3" s="1"/>
  <c r="AL326" i="3"/>
  <c r="AM326" i="3" s="1"/>
  <c r="AI324" i="3"/>
  <c r="AH324" i="3" s="1"/>
  <c r="AI323" i="3"/>
  <c r="AH323" i="3" s="1"/>
  <c r="AY321" i="3"/>
  <c r="AU321" i="3"/>
  <c r="AQ322" i="3"/>
  <c r="AP298" i="3"/>
  <c r="AO298" i="3"/>
  <c r="AN298" i="3" s="1"/>
  <c r="AO297" i="3"/>
  <c r="AN297" i="3" s="1"/>
  <c r="AE283" i="3"/>
  <c r="AJ283" i="3" s="1"/>
  <c r="AD282" i="3"/>
  <c r="AE282" i="3" s="1"/>
  <c r="AI260" i="3"/>
  <c r="AH260" i="3" s="1"/>
  <c r="T253" i="3"/>
  <c r="AK253" i="3"/>
  <c r="AI235" i="3"/>
  <c r="AH235" i="3" s="1"/>
  <c r="AE226" i="3"/>
  <c r="AD225" i="3"/>
  <c r="AE225" i="3" s="1"/>
  <c r="AK219" i="3"/>
  <c r="AJ219" i="3" s="1"/>
  <c r="T219" i="3"/>
  <c r="Q195" i="3"/>
  <c r="AQ197" i="3"/>
  <c r="AP197" i="3" s="1"/>
  <c r="T197" i="3"/>
  <c r="AO166" i="3"/>
  <c r="AN166" i="3" s="1"/>
  <c r="AP166" i="3"/>
  <c r="AI162" i="3"/>
  <c r="AH162" i="3" s="1"/>
  <c r="AD127" i="3"/>
  <c r="AE127" i="3" s="1"/>
  <c r="AE129" i="3"/>
  <c r="S127" i="3"/>
  <c r="AL106" i="3"/>
  <c r="AM106" i="3" s="1"/>
  <c r="AM108" i="3"/>
  <c r="AO107" i="3"/>
  <c r="AN107" i="3" s="1"/>
  <c r="AJ502" i="3"/>
  <c r="T499" i="3"/>
  <c r="AN498" i="3"/>
  <c r="AH498" i="3"/>
  <c r="AK497" i="3"/>
  <c r="AJ497" i="3" s="1"/>
  <c r="T497" i="3"/>
  <c r="AN496" i="3"/>
  <c r="AH496" i="3"/>
  <c r="AD493" i="3"/>
  <c r="AE493" i="3" s="1"/>
  <c r="T492" i="3"/>
  <c r="AK492" i="3"/>
  <c r="AJ492" i="3" s="1"/>
  <c r="AN491" i="3"/>
  <c r="AH491" i="3"/>
  <c r="AK490" i="3"/>
  <c r="AJ490" i="3" s="1"/>
  <c r="T490" i="3"/>
  <c r="AN489" i="3"/>
  <c r="AH489" i="3"/>
  <c r="AP483" i="3"/>
  <c r="AJ483" i="3"/>
  <c r="AP481" i="3"/>
  <c r="AJ481" i="3"/>
  <c r="T476" i="3"/>
  <c r="AK476" i="3"/>
  <c r="AJ476" i="3" s="1"/>
  <c r="AN475" i="3"/>
  <c r="AH475" i="3"/>
  <c r="T474" i="3"/>
  <c r="AQ474" i="3"/>
  <c r="AP474" i="3" s="1"/>
  <c r="AN473" i="3"/>
  <c r="AH473" i="3"/>
  <c r="AP467" i="3"/>
  <c r="AH467" i="3"/>
  <c r="AI463" i="3"/>
  <c r="AH463" i="3" s="1"/>
  <c r="AN461" i="3"/>
  <c r="AO461" i="3"/>
  <c r="AM460" i="3"/>
  <c r="AP460" i="3" s="1"/>
  <c r="AL458" i="3"/>
  <c r="AM458" i="3" s="1"/>
  <c r="AJ460" i="3"/>
  <c r="AN459" i="3"/>
  <c r="AD458" i="3"/>
  <c r="AE458" i="3" s="1"/>
  <c r="AE459" i="3"/>
  <c r="AP455" i="3"/>
  <c r="AN455" i="3"/>
  <c r="AP454" i="3"/>
  <c r="AJ451" i="3"/>
  <c r="AH446" i="3"/>
  <c r="AD441" i="3"/>
  <c r="AE441" i="3" s="1"/>
  <c r="AE443" i="3"/>
  <c r="AI440" i="3"/>
  <c r="AH440" i="3" s="1"/>
  <c r="T440" i="3"/>
  <c r="AK440" i="3"/>
  <c r="AJ440" i="3" s="1"/>
  <c r="AN439" i="3"/>
  <c r="AO438" i="3"/>
  <c r="AN438" i="3" s="1"/>
  <c r="Q436" i="3"/>
  <c r="AH432" i="3"/>
  <c r="T427" i="3"/>
  <c r="AK427" i="3"/>
  <c r="AJ427" i="3" s="1"/>
  <c r="T420" i="3"/>
  <c r="AK420" i="3"/>
  <c r="AJ420" i="3" s="1"/>
  <c r="AK418" i="3"/>
  <c r="AJ418" i="3" s="1"/>
  <c r="T418" i="3"/>
  <c r="AI412" i="3"/>
  <c r="AH412" i="3" s="1"/>
  <c r="AP411" i="3"/>
  <c r="AI411" i="3"/>
  <c r="AH411" i="3" s="1"/>
  <c r="AP409" i="3"/>
  <c r="AI409" i="3"/>
  <c r="AH409" i="3" s="1"/>
  <c r="T404" i="3"/>
  <c r="Q403" i="3"/>
  <c r="AK404" i="3"/>
  <c r="AP402" i="3"/>
  <c r="AI402" i="3"/>
  <c r="AH402" i="3" s="1"/>
  <c r="T397" i="3"/>
  <c r="AQ397" i="3"/>
  <c r="AP397" i="3" s="1"/>
  <c r="Q394" i="3"/>
  <c r="AK395" i="3"/>
  <c r="T395" i="3"/>
  <c r="AP393" i="3"/>
  <c r="AI393" i="3"/>
  <c r="AH393" i="3" s="1"/>
  <c r="AP391" i="3"/>
  <c r="AI391" i="3"/>
  <c r="AH391" i="3" s="1"/>
  <c r="T386" i="3"/>
  <c r="AQ386" i="3"/>
  <c r="AP386" i="3" s="1"/>
  <c r="AK384" i="3"/>
  <c r="AJ384" i="3" s="1"/>
  <c r="T384" i="3"/>
  <c r="AJ374" i="3"/>
  <c r="AJ372" i="3"/>
  <c r="AJ365" i="3"/>
  <c r="AO359" i="3"/>
  <c r="AN359" i="3" s="1"/>
  <c r="AO357" i="3"/>
  <c r="AN357" i="3" s="1"/>
  <c r="AJ351" i="3"/>
  <c r="AO349" i="3"/>
  <c r="AN349" i="3" s="1"/>
  <c r="AJ344" i="3"/>
  <c r="AO339" i="3"/>
  <c r="AN339" i="3" s="1"/>
  <c r="T331" i="3"/>
  <c r="AQ331" i="3"/>
  <c r="AP331" i="3" s="1"/>
  <c r="T329" i="3"/>
  <c r="AQ329" i="3"/>
  <c r="AP329" i="3" s="1"/>
  <c r="AO323" i="3"/>
  <c r="AN323" i="3" s="1"/>
  <c r="T316" i="3"/>
  <c r="Q315" i="3"/>
  <c r="AK316" i="3"/>
  <c r="AP314" i="3"/>
  <c r="AI314" i="3"/>
  <c r="AH314" i="3" s="1"/>
  <c r="AI306" i="3"/>
  <c r="AH306" i="3" s="1"/>
  <c r="AP305" i="3"/>
  <c r="AI305" i="3"/>
  <c r="AH305" i="3" s="1"/>
  <c r="AP303" i="3"/>
  <c r="AJ301" i="3"/>
  <c r="AI298" i="3"/>
  <c r="AH298" i="3" s="1"/>
  <c r="T298" i="3"/>
  <c r="AK298" i="3"/>
  <c r="AJ298" i="3" s="1"/>
  <c r="AO296" i="3"/>
  <c r="AN296" i="3" s="1"/>
  <c r="AP296" i="3"/>
  <c r="AI294" i="3"/>
  <c r="AH294" i="3" s="1"/>
  <c r="T293" i="3"/>
  <c r="AL285" i="3"/>
  <c r="AM285" i="3" s="1"/>
  <c r="AO273" i="3"/>
  <c r="AN273" i="3" s="1"/>
  <c r="T268" i="3"/>
  <c r="R266" i="3"/>
  <c r="T264" i="3"/>
  <c r="AK264" i="3"/>
  <c r="AJ264" i="3" s="1"/>
  <c r="T263" i="3"/>
  <c r="AK244" i="3"/>
  <c r="AJ244" i="3" s="1"/>
  <c r="T244" i="3"/>
  <c r="Q234" i="3"/>
  <c r="AK233" i="3"/>
  <c r="AJ233" i="3" s="1"/>
  <c r="T233" i="3"/>
  <c r="T221" i="3"/>
  <c r="AK221" i="3"/>
  <c r="AJ221" i="3" s="1"/>
  <c r="AO194" i="3"/>
  <c r="AN194" i="3" s="1"/>
  <c r="AP194" i="3"/>
  <c r="S152" i="3"/>
  <c r="AO143" i="3"/>
  <c r="AN143" i="3" s="1"/>
  <c r="AJ138" i="3"/>
  <c r="AI138" i="3"/>
  <c r="AH138" i="3" s="1"/>
  <c r="AI137" i="3"/>
  <c r="AH137" i="3" s="1"/>
  <c r="AI70" i="3"/>
  <c r="AH70" i="3" s="1"/>
  <c r="AJ70" i="3"/>
  <c r="T467" i="3"/>
  <c r="T460" i="3"/>
  <c r="AP459" i="3"/>
  <c r="AQ458" i="3"/>
  <c r="AJ454" i="3"/>
  <c r="T449" i="3"/>
  <c r="AP448" i="3"/>
  <c r="T443" i="3"/>
  <c r="AP434" i="3"/>
  <c r="T431" i="3"/>
  <c r="AK431" i="3"/>
  <c r="AJ431" i="3" s="1"/>
  <c r="AN430" i="3"/>
  <c r="AH430" i="3"/>
  <c r="AP429" i="3"/>
  <c r="AK429" i="3"/>
  <c r="AJ429" i="3" s="1"/>
  <c r="T429" i="3"/>
  <c r="AN428" i="3"/>
  <c r="AH428" i="3"/>
  <c r="AD425" i="3"/>
  <c r="AE425" i="3" s="1"/>
  <c r="T424" i="3"/>
  <c r="AK424" i="3"/>
  <c r="AJ424" i="3" s="1"/>
  <c r="AN423" i="3"/>
  <c r="AH423" i="3"/>
  <c r="AP422" i="3"/>
  <c r="AK422" i="3"/>
  <c r="AJ422" i="3" s="1"/>
  <c r="T422" i="3"/>
  <c r="AN421" i="3"/>
  <c r="AH421" i="3"/>
  <c r="AP420" i="3"/>
  <c r="AP415" i="3"/>
  <c r="AJ415" i="3"/>
  <c r="AP413" i="3"/>
  <c r="AJ413" i="3"/>
  <c r="T408" i="3"/>
  <c r="AK408" i="3"/>
  <c r="AJ408" i="3" s="1"/>
  <c r="AN407" i="3"/>
  <c r="AH407" i="3"/>
  <c r="AP406" i="3"/>
  <c r="AK406" i="3"/>
  <c r="AJ406" i="3" s="1"/>
  <c r="T406" i="3"/>
  <c r="AN405" i="3"/>
  <c r="AH405" i="3"/>
  <c r="AP404" i="3"/>
  <c r="AL403" i="3"/>
  <c r="AM403" i="3" s="1"/>
  <c r="T401" i="3"/>
  <c r="AK401" i="3"/>
  <c r="AJ401" i="3" s="1"/>
  <c r="AN400" i="3"/>
  <c r="AH400" i="3"/>
  <c r="AP399" i="3"/>
  <c r="AK399" i="3"/>
  <c r="AJ399" i="3" s="1"/>
  <c r="T399" i="3"/>
  <c r="AN398" i="3"/>
  <c r="AH398" i="3"/>
  <c r="T390" i="3"/>
  <c r="AK390" i="3"/>
  <c r="AJ390" i="3" s="1"/>
  <c r="AN389" i="3"/>
  <c r="AH389" i="3"/>
  <c r="AP388" i="3"/>
  <c r="AK388" i="3"/>
  <c r="AJ388" i="3" s="1"/>
  <c r="T388" i="3"/>
  <c r="AN387" i="3"/>
  <c r="AH387" i="3"/>
  <c r="AP381" i="3"/>
  <c r="AJ381" i="3"/>
  <c r="S379" i="3"/>
  <c r="AN378" i="3"/>
  <c r="AH378" i="3"/>
  <c r="AP377" i="3"/>
  <c r="AK377" i="3"/>
  <c r="AJ377" i="3" s="1"/>
  <c r="T377" i="3"/>
  <c r="AN376" i="3"/>
  <c r="AH376" i="3"/>
  <c r="AP375" i="3"/>
  <c r="AP370" i="3"/>
  <c r="AJ370" i="3"/>
  <c r="AP368" i="3"/>
  <c r="AJ368" i="3"/>
  <c r="S366" i="3"/>
  <c r="AP363" i="3"/>
  <c r="AJ363" i="3"/>
  <c r="AP361" i="3"/>
  <c r="AJ361" i="3"/>
  <c r="AJ358" i="3"/>
  <c r="AJ356" i="3"/>
  <c r="T356" i="3"/>
  <c r="AQ356" i="3"/>
  <c r="AP356" i="3" s="1"/>
  <c r="AN355" i="3"/>
  <c r="AH355" i="3"/>
  <c r="AP354" i="3"/>
  <c r="AK354" i="3"/>
  <c r="AJ354" i="3" s="1"/>
  <c r="T354" i="3"/>
  <c r="AN353" i="3"/>
  <c r="AH353" i="3"/>
  <c r="AD350" i="3"/>
  <c r="AE350" i="3" s="1"/>
  <c r="T349" i="3"/>
  <c r="AK349" i="3"/>
  <c r="AJ349" i="3" s="1"/>
  <c r="AN348" i="3"/>
  <c r="AH348" i="3"/>
  <c r="T347" i="3"/>
  <c r="AQ347" i="3"/>
  <c r="AP347" i="3" s="1"/>
  <c r="AN346" i="3"/>
  <c r="AH346" i="3"/>
  <c r="AP345" i="3"/>
  <c r="AD341" i="3"/>
  <c r="AE341" i="3" s="1"/>
  <c r="AE343" i="3"/>
  <c r="AL341" i="3"/>
  <c r="AM341" i="3" s="1"/>
  <c r="AJ340" i="3"/>
  <c r="AJ338" i="3"/>
  <c r="T338" i="3"/>
  <c r="AQ338" i="3"/>
  <c r="AP338" i="3" s="1"/>
  <c r="AN337" i="3"/>
  <c r="AH337" i="3"/>
  <c r="AP336" i="3"/>
  <c r="Q335" i="3"/>
  <c r="AK336" i="3"/>
  <c r="T336" i="3"/>
  <c r="AP334" i="3"/>
  <c r="AJ334" i="3"/>
  <c r="AP332" i="3"/>
  <c r="AJ332" i="3"/>
  <c r="AJ329" i="3"/>
  <c r="T327" i="3"/>
  <c r="Q326" i="3"/>
  <c r="AK327" i="3"/>
  <c r="AD326" i="3"/>
  <c r="AE326" i="3" s="1"/>
  <c r="AP325" i="3"/>
  <c r="AJ325" i="3"/>
  <c r="AL322" i="3"/>
  <c r="AM324" i="3"/>
  <c r="J321" i="3"/>
  <c r="T320" i="3"/>
  <c r="AK320" i="3"/>
  <c r="AJ320" i="3" s="1"/>
  <c r="AN319" i="3"/>
  <c r="AH319" i="3"/>
  <c r="AP318" i="3"/>
  <c r="AK318" i="3"/>
  <c r="AJ318" i="3" s="1"/>
  <c r="T318" i="3"/>
  <c r="AN317" i="3"/>
  <c r="AH317" i="3"/>
  <c r="AP316" i="3"/>
  <c r="AL315" i="3"/>
  <c r="AM315" i="3" s="1"/>
  <c r="T313" i="3"/>
  <c r="AK313" i="3"/>
  <c r="AJ313" i="3" s="1"/>
  <c r="AN312" i="3"/>
  <c r="AH312" i="3"/>
  <c r="Q310" i="3"/>
  <c r="AK311" i="3"/>
  <c r="T311" i="3"/>
  <c r="AP309" i="3"/>
  <c r="AJ309" i="3"/>
  <c r="AP307" i="3"/>
  <c r="AJ307" i="3"/>
  <c r="AI302" i="3"/>
  <c r="AH302" i="3" s="1"/>
  <c r="Q299" i="3"/>
  <c r="AO300" i="3"/>
  <c r="AN300" i="3" s="1"/>
  <c r="AH297" i="3"/>
  <c r="AI295" i="3"/>
  <c r="AH295" i="3" s="1"/>
  <c r="AO293" i="3"/>
  <c r="AN293" i="3" s="1"/>
  <c r="AJ292" i="3"/>
  <c r="AN291" i="3"/>
  <c r="AH291" i="3"/>
  <c r="AI290" i="3"/>
  <c r="AH290" i="3" s="1"/>
  <c r="T290" i="3"/>
  <c r="AK290" i="3"/>
  <c r="AJ290" i="3" s="1"/>
  <c r="AN289" i="3"/>
  <c r="AO288" i="3"/>
  <c r="AN288" i="3" s="1"/>
  <c r="Q285" i="3"/>
  <c r="AJ284" i="3"/>
  <c r="T284" i="3"/>
  <c r="AQ284" i="3"/>
  <c r="AP284" i="3" s="1"/>
  <c r="AP281" i="3"/>
  <c r="AI281" i="3"/>
  <c r="AH281" i="3" s="1"/>
  <c r="AP279" i="3"/>
  <c r="AI279" i="3"/>
  <c r="AH279" i="3" s="1"/>
  <c r="AI276" i="3"/>
  <c r="AH276" i="3" s="1"/>
  <c r="T274" i="3"/>
  <c r="AK274" i="3"/>
  <c r="AJ274" i="3" s="1"/>
  <c r="Q271" i="3"/>
  <c r="T272" i="3"/>
  <c r="AQ272" i="3"/>
  <c r="AP270" i="3"/>
  <c r="AI270" i="3"/>
  <c r="AH270" i="3" s="1"/>
  <c r="AP268" i="3"/>
  <c r="AI268" i="3"/>
  <c r="AH268" i="3" s="1"/>
  <c r="S266" i="3"/>
  <c r="AJ263" i="3"/>
  <c r="AD261" i="3"/>
  <c r="AE261" i="3" s="1"/>
  <c r="AO260" i="3"/>
  <c r="AN260" i="3" s="1"/>
  <c r="AO259" i="3"/>
  <c r="AN259" i="3" s="1"/>
  <c r="AO258" i="3"/>
  <c r="AN258" i="3" s="1"/>
  <c r="AO257" i="3"/>
  <c r="AN257" i="3" s="1"/>
  <c r="AJ252" i="3"/>
  <c r="AJ250" i="3"/>
  <c r="AJ245" i="3"/>
  <c r="AJ243" i="3"/>
  <c r="AO237" i="3"/>
  <c r="AN237" i="3" s="1"/>
  <c r="AO236" i="3"/>
  <c r="AN236" i="3" s="1"/>
  <c r="AO235" i="3"/>
  <c r="AN235" i="3" s="1"/>
  <c r="AJ232" i="3"/>
  <c r="AL228" i="3"/>
  <c r="AM228" i="3" s="1"/>
  <c r="AJ220" i="3"/>
  <c r="AJ218" i="3"/>
  <c r="AO213" i="3"/>
  <c r="AN213" i="3" s="1"/>
  <c r="AO212" i="3"/>
  <c r="AN212" i="3" s="1"/>
  <c r="AM211" i="3"/>
  <c r="AP211" i="3" s="1"/>
  <c r="AL209" i="3"/>
  <c r="AM209" i="3" s="1"/>
  <c r="AI207" i="3"/>
  <c r="AH207" i="3" s="1"/>
  <c r="AJ207" i="3"/>
  <c r="AJ206" i="3"/>
  <c r="AK195" i="3"/>
  <c r="AJ192" i="3"/>
  <c r="AP187" i="3"/>
  <c r="AJ182" i="3"/>
  <c r="AI180" i="3"/>
  <c r="AH180" i="3" s="1"/>
  <c r="AK174" i="3"/>
  <c r="AJ174" i="3" s="1"/>
  <c r="T174" i="3"/>
  <c r="AJ165" i="3"/>
  <c r="T133" i="3"/>
  <c r="AO131" i="3"/>
  <c r="AN131" i="3" s="1"/>
  <c r="AP131" i="3"/>
  <c r="AI130" i="3"/>
  <c r="AH130" i="3" s="1"/>
  <c r="AO124" i="3"/>
  <c r="AN124" i="3" s="1"/>
  <c r="AO114" i="3"/>
  <c r="AN114" i="3" s="1"/>
  <c r="R110" i="3"/>
  <c r="AM111" i="3"/>
  <c r="AL110" i="3"/>
  <c r="AM110" i="3" s="1"/>
  <c r="AI287" i="3"/>
  <c r="AH287" i="3" s="1"/>
  <c r="R285" i="3"/>
  <c r="AK282" i="3"/>
  <c r="R282" i="3"/>
  <c r="AO281" i="3"/>
  <c r="AN281" i="3" s="1"/>
  <c r="AO280" i="3"/>
  <c r="AN280" i="3" s="1"/>
  <c r="AO279" i="3"/>
  <c r="AN279" i="3" s="1"/>
  <c r="AO278" i="3"/>
  <c r="AN278" i="3" s="1"/>
  <c r="AO270" i="3"/>
  <c r="AN270" i="3" s="1"/>
  <c r="AO269" i="3"/>
  <c r="AN269" i="3" s="1"/>
  <c r="AO268" i="3"/>
  <c r="AN268" i="3" s="1"/>
  <c r="AO267" i="3"/>
  <c r="AN267" i="3" s="1"/>
  <c r="AL266" i="3"/>
  <c r="AM266" i="3" s="1"/>
  <c r="AI264" i="3"/>
  <c r="AH264" i="3" s="1"/>
  <c r="AQ261" i="3"/>
  <c r="AP263" i="3"/>
  <c r="AI263" i="3"/>
  <c r="AH263" i="3" s="1"/>
  <c r="AK259" i="3"/>
  <c r="AJ259" i="3" s="1"/>
  <c r="T259" i="3"/>
  <c r="AI255" i="3"/>
  <c r="AH255" i="3" s="1"/>
  <c r="AE253" i="3"/>
  <c r="AD248" i="3"/>
  <c r="AE248" i="3" s="1"/>
  <c r="AI252" i="3"/>
  <c r="AH252" i="3" s="1"/>
  <c r="AI250" i="3"/>
  <c r="AH250" i="3" s="1"/>
  <c r="S248" i="3"/>
  <c r="AI246" i="3"/>
  <c r="AH246" i="3" s="1"/>
  <c r="AI245" i="3"/>
  <c r="AH245" i="3" s="1"/>
  <c r="AI243" i="3"/>
  <c r="AH243" i="3" s="1"/>
  <c r="AI240" i="3"/>
  <c r="AH240" i="3" s="1"/>
  <c r="T238" i="3"/>
  <c r="AK238" i="3"/>
  <c r="AJ238" i="3" s="1"/>
  <c r="AK236" i="3"/>
  <c r="T236" i="3"/>
  <c r="AH232" i="3"/>
  <c r="AI232" i="3"/>
  <c r="AE229" i="3"/>
  <c r="AD228" i="3"/>
  <c r="AE228" i="3" s="1"/>
  <c r="AI221" i="3"/>
  <c r="AH221" i="3" s="1"/>
  <c r="AI220" i="3"/>
  <c r="AH220" i="3" s="1"/>
  <c r="AI218" i="3"/>
  <c r="AH218" i="3" s="1"/>
  <c r="S216" i="3"/>
  <c r="T214" i="3"/>
  <c r="AK214" i="3"/>
  <c r="AJ214" i="3" s="1"/>
  <c r="AK212" i="3"/>
  <c r="AJ212" i="3" s="1"/>
  <c r="T212" i="3"/>
  <c r="AI206" i="3"/>
  <c r="AH206" i="3" s="1"/>
  <c r="T204" i="3"/>
  <c r="AI200" i="3"/>
  <c r="AH200" i="3" s="1"/>
  <c r="AJ200" i="3"/>
  <c r="AI196" i="3"/>
  <c r="AH196" i="3" s="1"/>
  <c r="AJ196" i="3"/>
  <c r="AI192" i="3"/>
  <c r="AH192" i="3" s="1"/>
  <c r="T190" i="3"/>
  <c r="AP188" i="3"/>
  <c r="AO188" i="3"/>
  <c r="AN188" i="3" s="1"/>
  <c r="AO187" i="3"/>
  <c r="AN187" i="3" s="1"/>
  <c r="AJ186" i="3"/>
  <c r="AI186" i="3"/>
  <c r="AH186" i="3" s="1"/>
  <c r="AD184" i="3"/>
  <c r="AE184" i="3" s="1"/>
  <c r="AE185" i="3"/>
  <c r="T183" i="3"/>
  <c r="AI182" i="3"/>
  <c r="AH182" i="3" s="1"/>
  <c r="AI176" i="3"/>
  <c r="AH176" i="3" s="1"/>
  <c r="AI170" i="3"/>
  <c r="AH170" i="3" s="1"/>
  <c r="R164" i="3"/>
  <c r="T165" i="3"/>
  <c r="T163" i="3"/>
  <c r="AQ163" i="3"/>
  <c r="AP163" i="3" s="1"/>
  <c r="T157" i="3"/>
  <c r="AK157" i="3"/>
  <c r="AJ157" i="3" s="1"/>
  <c r="AK155" i="3"/>
  <c r="AJ155" i="3" s="1"/>
  <c r="T155" i="3"/>
  <c r="T150" i="3"/>
  <c r="AK150" i="3"/>
  <c r="AJ150" i="3" s="1"/>
  <c r="AK148" i="3"/>
  <c r="AJ148" i="3" s="1"/>
  <c r="T148" i="3"/>
  <c r="AO142" i="3"/>
  <c r="AN142" i="3" s="1"/>
  <c r="AP142" i="3"/>
  <c r="T129" i="3"/>
  <c r="AK129" i="3"/>
  <c r="AI128" i="3"/>
  <c r="AH128" i="3" s="1"/>
  <c r="T128" i="3"/>
  <c r="Q127" i="3"/>
  <c r="AK128" i="3"/>
  <c r="AJ107" i="3"/>
  <c r="AK106" i="3"/>
  <c r="AJ98" i="3"/>
  <c r="AM96" i="3"/>
  <c r="AL86" i="3"/>
  <c r="AM86" i="3" s="1"/>
  <c r="AO95" i="3"/>
  <c r="AN95" i="3" s="1"/>
  <c r="AI91" i="3"/>
  <c r="AH91" i="3" s="1"/>
  <c r="T90" i="3"/>
  <c r="R86" i="3"/>
  <c r="AO68" i="3"/>
  <c r="AN68" i="3" s="1"/>
  <c r="AP68" i="3"/>
  <c r="AE67" i="3"/>
  <c r="AJ67" i="3" s="1"/>
  <c r="AD60" i="3"/>
  <c r="AE60" i="3" s="1"/>
  <c r="AO62" i="3"/>
  <c r="AN62" i="3" s="1"/>
  <c r="T462" i="3"/>
  <c r="AP456" i="3"/>
  <c r="T451" i="3"/>
  <c r="AJ446" i="3"/>
  <c r="AL441" i="3"/>
  <c r="AM441" i="3" s="1"/>
  <c r="AJ439" i="3"/>
  <c r="AJ432" i="3"/>
  <c r="AL425" i="3"/>
  <c r="AM425" i="3" s="1"/>
  <c r="AM427" i="3"/>
  <c r="T416" i="3"/>
  <c r="AK416" i="3"/>
  <c r="AJ416" i="3" s="1"/>
  <c r="AN415" i="3"/>
  <c r="AH415" i="3"/>
  <c r="AK414" i="3"/>
  <c r="AJ414" i="3" s="1"/>
  <c r="T414" i="3"/>
  <c r="AN413" i="3"/>
  <c r="AH413" i="3"/>
  <c r="S403" i="3"/>
  <c r="T382" i="3"/>
  <c r="AQ382" i="3"/>
  <c r="AP382" i="3" s="1"/>
  <c r="AN381" i="3"/>
  <c r="AH381" i="3"/>
  <c r="Q379" i="3"/>
  <c r="AK380" i="3"/>
  <c r="T380" i="3"/>
  <c r="T371" i="3"/>
  <c r="AK371" i="3"/>
  <c r="AJ371" i="3" s="1"/>
  <c r="AN370" i="3"/>
  <c r="AH370" i="3"/>
  <c r="AK369" i="3"/>
  <c r="AJ369" i="3" s="1"/>
  <c r="T369" i="3"/>
  <c r="AN368" i="3"/>
  <c r="AH368" i="3"/>
  <c r="T364" i="3"/>
  <c r="AK364" i="3"/>
  <c r="AJ364" i="3" s="1"/>
  <c r="AN363" i="3"/>
  <c r="AH363" i="3"/>
  <c r="AK362" i="3"/>
  <c r="AJ362" i="3" s="1"/>
  <c r="T362" i="3"/>
  <c r="AN361" i="3"/>
  <c r="AH361" i="3"/>
  <c r="AP337" i="3"/>
  <c r="S335" i="3"/>
  <c r="AN334" i="3"/>
  <c r="AH334" i="3"/>
  <c r="AK333" i="3"/>
  <c r="AJ333" i="3" s="1"/>
  <c r="T333" i="3"/>
  <c r="AN332" i="3"/>
  <c r="AH332" i="3"/>
  <c r="AZ321" i="3"/>
  <c r="AV321" i="3"/>
  <c r="AR321" i="3"/>
  <c r="AN325" i="3"/>
  <c r="AH325" i="3"/>
  <c r="AD322" i="3"/>
  <c r="AX321" i="3"/>
  <c r="AT321" i="3"/>
  <c r="S315" i="3"/>
  <c r="AQ310" i="3"/>
  <c r="AP310" i="3" s="1"/>
  <c r="AP312" i="3"/>
  <c r="S310" i="3"/>
  <c r="AN309" i="3"/>
  <c r="AH309" i="3"/>
  <c r="AK308" i="3"/>
  <c r="AJ308" i="3" s="1"/>
  <c r="T308" i="3"/>
  <c r="AN307" i="3"/>
  <c r="AH307" i="3"/>
  <c r="AQ299" i="3"/>
  <c r="AJ300" i="3"/>
  <c r="AH292" i="3"/>
  <c r="T291" i="3"/>
  <c r="AN290" i="3"/>
  <c r="AP290" i="3"/>
  <c r="AN284" i="3"/>
  <c r="AH284" i="3"/>
  <c r="AK280" i="3"/>
  <c r="AJ280" i="3" s="1"/>
  <c r="T280" i="3"/>
  <c r="AI274" i="3"/>
  <c r="AH274" i="3" s="1"/>
  <c r="AP273" i="3"/>
  <c r="AI273" i="3"/>
  <c r="AH273" i="3" s="1"/>
  <c r="R271" i="3"/>
  <c r="AK269" i="3"/>
  <c r="AJ269" i="3" s="1"/>
  <c r="T269" i="3"/>
  <c r="AO263" i="3"/>
  <c r="AN263" i="3" s="1"/>
  <c r="AM262" i="3"/>
  <c r="AL261" i="3"/>
  <c r="AM261" i="3" s="1"/>
  <c r="AJ260" i="3"/>
  <c r="AJ258" i="3"/>
  <c r="AO252" i="3"/>
  <c r="AN252" i="3" s="1"/>
  <c r="AO251" i="3"/>
  <c r="AN251" i="3" s="1"/>
  <c r="AO250" i="3"/>
  <c r="AN250" i="3" s="1"/>
  <c r="AO249" i="3"/>
  <c r="AN249" i="3" s="1"/>
  <c r="AL248" i="3"/>
  <c r="AM248" i="3" s="1"/>
  <c r="AO245" i="3"/>
  <c r="AN245" i="3" s="1"/>
  <c r="AO244" i="3"/>
  <c r="AN244" i="3" s="1"/>
  <c r="AO243" i="3"/>
  <c r="AN243" i="3" s="1"/>
  <c r="AO242" i="3"/>
  <c r="AN242" i="3" s="1"/>
  <c r="AJ237" i="3"/>
  <c r="AJ235" i="3"/>
  <c r="AO233" i="3"/>
  <c r="AN233" i="3" s="1"/>
  <c r="AO232" i="3"/>
  <c r="AN232" i="3" s="1"/>
  <c r="AO231" i="3"/>
  <c r="AN231" i="3" s="1"/>
  <c r="AO225" i="3"/>
  <c r="AN225" i="3" s="1"/>
  <c r="AO220" i="3"/>
  <c r="AN220" i="3" s="1"/>
  <c r="AO219" i="3"/>
  <c r="AN219" i="3" s="1"/>
  <c r="AO218" i="3"/>
  <c r="AN218" i="3" s="1"/>
  <c r="AL216" i="3"/>
  <c r="AM216" i="3" s="1"/>
  <c r="AJ213" i="3"/>
  <c r="R209" i="3"/>
  <c r="T210" i="3"/>
  <c r="Q202" i="3"/>
  <c r="T203" i="3"/>
  <c r="AK203" i="3"/>
  <c r="AI199" i="3"/>
  <c r="AH199" i="3" s="1"/>
  <c r="AO195" i="3"/>
  <c r="AN195" i="3" s="1"/>
  <c r="AJ194" i="3"/>
  <c r="AI194" i="3"/>
  <c r="AH194" i="3" s="1"/>
  <c r="AQ193" i="3"/>
  <c r="AP193" i="3" s="1"/>
  <c r="T193" i="3"/>
  <c r="T189" i="3"/>
  <c r="AK189" i="3"/>
  <c r="AJ189" i="3" s="1"/>
  <c r="AI188" i="3"/>
  <c r="AH188" i="3" s="1"/>
  <c r="T188" i="3"/>
  <c r="AK188" i="3"/>
  <c r="AJ188" i="3" s="1"/>
  <c r="AO186" i="3"/>
  <c r="AN186" i="3" s="1"/>
  <c r="AP186" i="3"/>
  <c r="AO185" i="3"/>
  <c r="AN185" i="3" s="1"/>
  <c r="AO182" i="3"/>
  <c r="AN182" i="3" s="1"/>
  <c r="AI173" i="3"/>
  <c r="AH173" i="3" s="1"/>
  <c r="AO168" i="3"/>
  <c r="AN168" i="3" s="1"/>
  <c r="AO167" i="3"/>
  <c r="AN167" i="3" s="1"/>
  <c r="AO165" i="3"/>
  <c r="AN165" i="3" s="1"/>
  <c r="AI159" i="3"/>
  <c r="AH159" i="3" s="1"/>
  <c r="AJ159" i="3"/>
  <c r="AI133" i="3"/>
  <c r="AH133" i="3" s="1"/>
  <c r="AJ133" i="3"/>
  <c r="AP130" i="3"/>
  <c r="AO123" i="3"/>
  <c r="AN123" i="3" s="1"/>
  <c r="AP123" i="3"/>
  <c r="AO119" i="3"/>
  <c r="AN119" i="3" s="1"/>
  <c r="AP119" i="3"/>
  <c r="AO113" i="3"/>
  <c r="AN113" i="3" s="1"/>
  <c r="AP113" i="3"/>
  <c r="AO112" i="3"/>
  <c r="AN112" i="3" s="1"/>
  <c r="AL299" i="3"/>
  <c r="AM299" i="3" s="1"/>
  <c r="AJ297" i="3"/>
  <c r="T292" i="3"/>
  <c r="AP291" i="3"/>
  <c r="T286" i="3"/>
  <c r="AP277" i="3"/>
  <c r="AJ277" i="3"/>
  <c r="AP275" i="3"/>
  <c r="AJ275" i="3"/>
  <c r="AN265" i="3"/>
  <c r="AH265" i="3"/>
  <c r="AP264" i="3"/>
  <c r="T257" i="3"/>
  <c r="AK257" i="3"/>
  <c r="AJ257" i="3" s="1"/>
  <c r="AN256" i="3"/>
  <c r="AH256" i="3"/>
  <c r="AP255" i="3"/>
  <c r="AK255" i="3"/>
  <c r="AJ255" i="3" s="1"/>
  <c r="T255" i="3"/>
  <c r="AN254" i="3"/>
  <c r="AH254" i="3"/>
  <c r="AP253" i="3"/>
  <c r="AN247" i="3"/>
  <c r="AH247" i="3"/>
  <c r="AP246" i="3"/>
  <c r="AP241" i="3"/>
  <c r="AJ241" i="3"/>
  <c r="AP239" i="3"/>
  <c r="AJ239" i="3"/>
  <c r="AQ228" i="3"/>
  <c r="AP230" i="3"/>
  <c r="AJ230" i="3"/>
  <c r="S228" i="3"/>
  <c r="AN227" i="3"/>
  <c r="AH227" i="3"/>
  <c r="AP226" i="3"/>
  <c r="Q225" i="3"/>
  <c r="AK226" i="3"/>
  <c r="T226" i="3"/>
  <c r="AP224" i="3"/>
  <c r="AJ224" i="3"/>
  <c r="AP222" i="3"/>
  <c r="AJ222" i="3"/>
  <c r="AJ217" i="3"/>
  <c r="T217" i="3"/>
  <c r="AQ217" i="3"/>
  <c r="Q216" i="3"/>
  <c r="AD216" i="3"/>
  <c r="AE216" i="3" s="1"/>
  <c r="AP215" i="3"/>
  <c r="AJ215" i="3"/>
  <c r="AI210" i="3"/>
  <c r="AH210" i="3" s="1"/>
  <c r="AQ209" i="3"/>
  <c r="T208" i="3"/>
  <c r="AO205" i="3"/>
  <c r="AN205" i="3" s="1"/>
  <c r="AL202" i="3"/>
  <c r="AM202" i="3" s="1"/>
  <c r="AM204" i="3"/>
  <c r="AN203" i="3"/>
  <c r="AD202" i="3"/>
  <c r="AE202" i="3" s="1"/>
  <c r="AE203" i="3"/>
  <c r="AQ201" i="3"/>
  <c r="AP201" i="3" s="1"/>
  <c r="AO198" i="3"/>
  <c r="AN198" i="3" s="1"/>
  <c r="T194" i="3"/>
  <c r="AJ193" i="3"/>
  <c r="AO191" i="3"/>
  <c r="AN191" i="3" s="1"/>
  <c r="AN189" i="3"/>
  <c r="AH189" i="3"/>
  <c r="AH187" i="3"/>
  <c r="AI181" i="3"/>
  <c r="AH181" i="3" s="1"/>
  <c r="T181" i="3"/>
  <c r="AK181" i="3"/>
  <c r="AJ181" i="3" s="1"/>
  <c r="AN180" i="3"/>
  <c r="AO179" i="3"/>
  <c r="AN179" i="3" s="1"/>
  <c r="AH179" i="3"/>
  <c r="AJ179" i="3"/>
  <c r="AJ178" i="3"/>
  <c r="T178" i="3"/>
  <c r="AN177" i="3"/>
  <c r="AP177" i="3"/>
  <c r="S175" i="3"/>
  <c r="AO174" i="3"/>
  <c r="AN174" i="3" s="1"/>
  <c r="AN173" i="3"/>
  <c r="AO173" i="3"/>
  <c r="AO172" i="3"/>
  <c r="AN172" i="3" s="1"/>
  <c r="AI168" i="3"/>
  <c r="AH168" i="3" s="1"/>
  <c r="AP167" i="3"/>
  <c r="AI167" i="3"/>
  <c r="AH167" i="3" s="1"/>
  <c r="S164" i="3"/>
  <c r="AP165" i="3"/>
  <c r="AI165" i="3"/>
  <c r="AH165" i="3" s="1"/>
  <c r="AO162" i="3"/>
  <c r="AN162" i="3" s="1"/>
  <c r="AO159" i="3"/>
  <c r="AN159" i="3" s="1"/>
  <c r="AJ156" i="3"/>
  <c r="AJ154" i="3"/>
  <c r="AO149" i="3"/>
  <c r="AN149" i="3" s="1"/>
  <c r="AO148" i="3"/>
  <c r="AN148" i="3" s="1"/>
  <c r="AO147" i="3"/>
  <c r="AN147" i="3" s="1"/>
  <c r="AO146" i="3"/>
  <c r="AN146" i="3" s="1"/>
  <c r="AI144" i="3"/>
  <c r="AH144" i="3" s="1"/>
  <c r="AJ144" i="3"/>
  <c r="T144" i="3"/>
  <c r="AQ144" i="3"/>
  <c r="AP144" i="3" s="1"/>
  <c r="AO139" i="3"/>
  <c r="AN139" i="3" s="1"/>
  <c r="AP139" i="3"/>
  <c r="AO137" i="3"/>
  <c r="AN137" i="3" s="1"/>
  <c r="AO130" i="3"/>
  <c r="AN130" i="3" s="1"/>
  <c r="AI125" i="3"/>
  <c r="AH125" i="3" s="1"/>
  <c r="AJ125" i="3"/>
  <c r="T125" i="3"/>
  <c r="AQ125" i="3"/>
  <c r="AP125" i="3" s="1"/>
  <c r="AO120" i="3"/>
  <c r="AN120" i="3" s="1"/>
  <c r="AO100" i="3"/>
  <c r="AN100" i="3" s="1"/>
  <c r="AJ42" i="3"/>
  <c r="AI42" i="3"/>
  <c r="AH42" i="3" s="1"/>
  <c r="AI41" i="3"/>
  <c r="AH41" i="3" s="1"/>
  <c r="T301" i="3"/>
  <c r="T294" i="3"/>
  <c r="AJ289" i="3"/>
  <c r="S285" i="3"/>
  <c r="Q282" i="3"/>
  <c r="T283" i="3"/>
  <c r="T282" i="3" s="1"/>
  <c r="AQ283" i="3"/>
  <c r="T278" i="3"/>
  <c r="AK278" i="3"/>
  <c r="AJ278" i="3" s="1"/>
  <c r="AN277" i="3"/>
  <c r="AH277" i="3"/>
  <c r="AK276" i="3"/>
  <c r="AJ276" i="3" s="1"/>
  <c r="T276" i="3"/>
  <c r="AN275" i="3"/>
  <c r="AH275" i="3"/>
  <c r="AL271" i="3"/>
  <c r="AM271" i="3" s="1"/>
  <c r="AQ266" i="3"/>
  <c r="T267" i="3"/>
  <c r="Q266" i="3"/>
  <c r="AK267" i="3"/>
  <c r="AQ248" i="3"/>
  <c r="T249" i="3"/>
  <c r="Q248" i="3"/>
  <c r="AK249" i="3"/>
  <c r="T242" i="3"/>
  <c r="AK242" i="3"/>
  <c r="AJ242" i="3" s="1"/>
  <c r="AN241" i="3"/>
  <c r="AH241" i="3"/>
  <c r="AK240" i="3"/>
  <c r="AJ240" i="3" s="1"/>
  <c r="T240" i="3"/>
  <c r="AN239" i="3"/>
  <c r="AH239" i="3"/>
  <c r="AD234" i="3"/>
  <c r="AE234" i="3" s="1"/>
  <c r="AE236" i="3"/>
  <c r="AL234" i="3"/>
  <c r="AM234" i="3" s="1"/>
  <c r="T231" i="3"/>
  <c r="AK231" i="3"/>
  <c r="AJ231" i="3" s="1"/>
  <c r="AN230" i="3"/>
  <c r="AH230" i="3"/>
  <c r="Q228" i="3"/>
  <c r="AK229" i="3"/>
  <c r="T229" i="3"/>
  <c r="AQ225" i="3"/>
  <c r="AP225" i="3" s="1"/>
  <c r="AP227" i="3"/>
  <c r="AN224" i="3"/>
  <c r="AH224" i="3"/>
  <c r="AK223" i="3"/>
  <c r="AJ223" i="3" s="1"/>
  <c r="T223" i="3"/>
  <c r="AN222" i="3"/>
  <c r="AH222" i="3"/>
  <c r="AN215" i="3"/>
  <c r="AH215" i="3"/>
  <c r="AO208" i="3"/>
  <c r="AN208" i="3" s="1"/>
  <c r="AP204" i="3"/>
  <c r="AJ204" i="3"/>
  <c r="AH204" i="3"/>
  <c r="AN193" i="3"/>
  <c r="AH193" i="3"/>
  <c r="AJ190" i="3"/>
  <c r="AH190" i="3"/>
  <c r="AL184" i="3"/>
  <c r="AM184" i="3" s="1"/>
  <c r="R184" i="3"/>
  <c r="AJ183" i="3"/>
  <c r="AH183" i="3"/>
  <c r="AQ182" i="3"/>
  <c r="T182" i="3"/>
  <c r="AP181" i="3"/>
  <c r="AN181" i="3"/>
  <c r="T179" i="3"/>
  <c r="AN178" i="3"/>
  <c r="AH178" i="3"/>
  <c r="AI177" i="3"/>
  <c r="AH177" i="3" s="1"/>
  <c r="T177" i="3"/>
  <c r="AK177" i="3"/>
  <c r="AJ177" i="3" s="1"/>
  <c r="AL175" i="3"/>
  <c r="AM175" i="3" s="1"/>
  <c r="AM176" i="3"/>
  <c r="AP176" i="3" s="1"/>
  <c r="AJ173" i="3"/>
  <c r="T168" i="3"/>
  <c r="AQ168" i="3"/>
  <c r="AP168" i="3" s="1"/>
  <c r="AK166" i="3"/>
  <c r="T166" i="3"/>
  <c r="AJ162" i="3"/>
  <c r="AO156" i="3"/>
  <c r="AN156" i="3" s="1"/>
  <c r="AO155" i="3"/>
  <c r="AN155" i="3" s="1"/>
  <c r="AO154" i="3"/>
  <c r="AN154" i="3" s="1"/>
  <c r="AL152" i="3"/>
  <c r="AM152" i="3" s="1"/>
  <c r="AJ149" i="3"/>
  <c r="AJ147" i="3"/>
  <c r="AP143" i="3"/>
  <c r="AO138" i="3"/>
  <c r="AN138" i="3" s="1"/>
  <c r="AJ137" i="3"/>
  <c r="AI135" i="3"/>
  <c r="AH135" i="3" s="1"/>
  <c r="AO129" i="3"/>
  <c r="AN129" i="3" s="1"/>
  <c r="AM128" i="3"/>
  <c r="AL127" i="3"/>
  <c r="AM127" i="3" s="1"/>
  <c r="AP124" i="3"/>
  <c r="AO99" i="3"/>
  <c r="AN99" i="3" s="1"/>
  <c r="AP99" i="3"/>
  <c r="AP84" i="3"/>
  <c r="AO84" i="3"/>
  <c r="AN84" i="3" s="1"/>
  <c r="AO83" i="3"/>
  <c r="AN83" i="3" s="1"/>
  <c r="AJ75" i="3"/>
  <c r="AI75" i="3"/>
  <c r="AH75" i="3" s="1"/>
  <c r="AI74" i="3"/>
  <c r="AH74" i="3" s="1"/>
  <c r="AD209" i="3"/>
  <c r="AE209" i="3" s="1"/>
  <c r="T206" i="3"/>
  <c r="T199" i="3"/>
  <c r="AD195" i="3"/>
  <c r="AE195" i="3" s="1"/>
  <c r="T192" i="3"/>
  <c r="AQ192" i="3"/>
  <c r="AP192" i="3" s="1"/>
  <c r="AJ187" i="3"/>
  <c r="AP185" i="3"/>
  <c r="AJ180" i="3"/>
  <c r="AP178" i="3"/>
  <c r="AD175" i="3"/>
  <c r="AE175" i="3" s="1"/>
  <c r="AP171" i="3"/>
  <c r="AJ171" i="3"/>
  <c r="AP169" i="3"/>
  <c r="AJ169" i="3"/>
  <c r="AP160" i="3"/>
  <c r="AJ160" i="3"/>
  <c r="AP158" i="3"/>
  <c r="AJ158" i="3"/>
  <c r="AJ153" i="3"/>
  <c r="T153" i="3"/>
  <c r="AQ153" i="3"/>
  <c r="Q152" i="3"/>
  <c r="AD152" i="3"/>
  <c r="AE152" i="3" s="1"/>
  <c r="AP151" i="3"/>
  <c r="AJ151" i="3"/>
  <c r="T146" i="3"/>
  <c r="AK146" i="3"/>
  <c r="AJ146" i="3" s="1"/>
  <c r="AN145" i="3"/>
  <c r="AH145" i="3"/>
  <c r="AN144" i="3"/>
  <c r="AI141" i="3"/>
  <c r="AH141" i="3" s="1"/>
  <c r="AJ140" i="3"/>
  <c r="T139" i="3"/>
  <c r="AP136" i="3"/>
  <c r="AN136" i="3"/>
  <c r="AP135" i="3"/>
  <c r="AJ132" i="3"/>
  <c r="AI126" i="3"/>
  <c r="AH126" i="3" s="1"/>
  <c r="AN125" i="3"/>
  <c r="T123" i="3"/>
  <c r="AP120" i="3"/>
  <c r="AI120" i="3"/>
  <c r="AH120" i="3" s="1"/>
  <c r="T115" i="3"/>
  <c r="AK115" i="3"/>
  <c r="AK113" i="3"/>
  <c r="AJ113" i="3" s="1"/>
  <c r="T113" i="3"/>
  <c r="T112" i="3"/>
  <c r="T108" i="3"/>
  <c r="AQ108" i="3"/>
  <c r="T101" i="3"/>
  <c r="AK101" i="3"/>
  <c r="AJ101" i="3" s="1"/>
  <c r="AK99" i="3"/>
  <c r="T99" i="3"/>
  <c r="AP95" i="3"/>
  <c r="AI95" i="3"/>
  <c r="AH95" i="3" s="1"/>
  <c r="AJ87" i="3"/>
  <c r="AQ85" i="3"/>
  <c r="AP85" i="3" s="1"/>
  <c r="T85" i="3"/>
  <c r="AI84" i="3"/>
  <c r="AH84" i="3" s="1"/>
  <c r="T84" i="3"/>
  <c r="AK84" i="3"/>
  <c r="AJ84" i="3" s="1"/>
  <c r="AO82" i="3"/>
  <c r="AN82" i="3" s="1"/>
  <c r="AP82" i="3"/>
  <c r="AI80" i="3"/>
  <c r="AH80" i="3" s="1"/>
  <c r="T79" i="3"/>
  <c r="R77" i="3"/>
  <c r="AD77" i="3"/>
  <c r="AE77" i="3" s="1"/>
  <c r="AO76" i="3"/>
  <c r="AN76" i="3" s="1"/>
  <c r="AP76" i="3"/>
  <c r="AO74" i="3"/>
  <c r="AN74" i="3" s="1"/>
  <c r="AO67" i="3"/>
  <c r="AN67" i="3" s="1"/>
  <c r="AO59" i="3"/>
  <c r="AN59" i="3" s="1"/>
  <c r="T38" i="3"/>
  <c r="AI37" i="3"/>
  <c r="AH37" i="3" s="1"/>
  <c r="AJ37" i="3"/>
  <c r="AE27" i="3"/>
  <c r="AD22" i="3"/>
  <c r="AE22" i="3" s="1"/>
  <c r="AP203" i="3"/>
  <c r="R202" i="3"/>
  <c r="AQ202" i="3"/>
  <c r="AP189" i="3"/>
  <c r="AJ176" i="3"/>
  <c r="T172" i="3"/>
  <c r="AK172" i="3"/>
  <c r="AJ172" i="3" s="1"/>
  <c r="AN171" i="3"/>
  <c r="AH171" i="3"/>
  <c r="AK170" i="3"/>
  <c r="AJ170" i="3" s="1"/>
  <c r="T170" i="3"/>
  <c r="AN169" i="3"/>
  <c r="AH169" i="3"/>
  <c r="AD164" i="3"/>
  <c r="AE164" i="3" s="1"/>
  <c r="AE166" i="3"/>
  <c r="AL164" i="3"/>
  <c r="AM164" i="3" s="1"/>
  <c r="T161" i="3"/>
  <c r="AQ161" i="3"/>
  <c r="AP161" i="3" s="1"/>
  <c r="AN160" i="3"/>
  <c r="AH160" i="3"/>
  <c r="T159" i="3"/>
  <c r="AQ159" i="3"/>
  <c r="AP159" i="3" s="1"/>
  <c r="AN158" i="3"/>
  <c r="AH158" i="3"/>
  <c r="AN151" i="3"/>
  <c r="AH151" i="3"/>
  <c r="AH143" i="3"/>
  <c r="AI136" i="3"/>
  <c r="AH136" i="3" s="1"/>
  <c r="T136" i="3"/>
  <c r="AK136" i="3"/>
  <c r="AJ136" i="3" s="1"/>
  <c r="AN135" i="3"/>
  <c r="AO134" i="3"/>
  <c r="AN134" i="3" s="1"/>
  <c r="AH124" i="3"/>
  <c r="AI122" i="3"/>
  <c r="AH122" i="3" s="1"/>
  <c r="AI117" i="3"/>
  <c r="AH117" i="3" s="1"/>
  <c r="AE115" i="3"/>
  <c r="AD110" i="3"/>
  <c r="AE110" i="3" s="1"/>
  <c r="AP114" i="3"/>
  <c r="AI114" i="3"/>
  <c r="AH114" i="3" s="1"/>
  <c r="AP112" i="3"/>
  <c r="AI112" i="3"/>
  <c r="AH112" i="3" s="1"/>
  <c r="S110" i="3"/>
  <c r="AI108" i="3"/>
  <c r="AH108" i="3" s="1"/>
  <c r="AP107" i="3"/>
  <c r="AI107" i="3"/>
  <c r="AH107" i="3" s="1"/>
  <c r="R106" i="3"/>
  <c r="AI103" i="3"/>
  <c r="AH103" i="3" s="1"/>
  <c r="AI101" i="3"/>
  <c r="AH101" i="3"/>
  <c r="AP100" i="3"/>
  <c r="AI100" i="3"/>
  <c r="AH100" i="3" s="1"/>
  <c r="AP98" i="3"/>
  <c r="AI98" i="3"/>
  <c r="AH98" i="3" s="1"/>
  <c r="R97" i="3"/>
  <c r="AK96" i="3"/>
  <c r="AJ96" i="3" s="1"/>
  <c r="T96" i="3"/>
  <c r="AJ91" i="3"/>
  <c r="AP83" i="3"/>
  <c r="S77" i="3"/>
  <c r="AO75" i="3"/>
  <c r="AN75" i="3" s="1"/>
  <c r="AJ74" i="3"/>
  <c r="AI72" i="3"/>
  <c r="AH72" i="3" s="1"/>
  <c r="AO56" i="3"/>
  <c r="AN56" i="3" s="1"/>
  <c r="AP56" i="3"/>
  <c r="T52" i="3"/>
  <c r="AK52" i="3"/>
  <c r="AJ52" i="3" s="1"/>
  <c r="AI51" i="3"/>
  <c r="AH51" i="3" s="1"/>
  <c r="T51" i="3"/>
  <c r="AK51" i="3"/>
  <c r="AO35" i="3"/>
  <c r="AN35" i="3" s="1"/>
  <c r="AP35" i="3"/>
  <c r="AO34" i="3"/>
  <c r="AN34" i="3" s="1"/>
  <c r="T140" i="3"/>
  <c r="AJ135" i="3"/>
  <c r="T130" i="3"/>
  <c r="AP129" i="3"/>
  <c r="AJ124" i="3"/>
  <c r="T119" i="3"/>
  <c r="AK119" i="3"/>
  <c r="AJ119" i="3" s="1"/>
  <c r="AN118" i="3"/>
  <c r="AH118" i="3"/>
  <c r="AP117" i="3"/>
  <c r="AK117" i="3"/>
  <c r="AJ117" i="3" s="1"/>
  <c r="T117" i="3"/>
  <c r="AN116" i="3"/>
  <c r="AH116" i="3"/>
  <c r="AP115" i="3"/>
  <c r="AN109" i="3"/>
  <c r="AH109" i="3"/>
  <c r="AD106" i="3"/>
  <c r="AE106" i="3" s="1"/>
  <c r="AJ105" i="3"/>
  <c r="T105" i="3"/>
  <c r="AQ105" i="3"/>
  <c r="AP105" i="3" s="1"/>
  <c r="AN104" i="3"/>
  <c r="AH104" i="3"/>
  <c r="AP103" i="3"/>
  <c r="AK103" i="3"/>
  <c r="AJ103" i="3" s="1"/>
  <c r="T103" i="3"/>
  <c r="AN102" i="3"/>
  <c r="AH102" i="3"/>
  <c r="AP101" i="3"/>
  <c r="AD97" i="3"/>
  <c r="AE97" i="3" s="1"/>
  <c r="AE99" i="3"/>
  <c r="AL97" i="3"/>
  <c r="AM97" i="3" s="1"/>
  <c r="AJ94" i="3"/>
  <c r="T94" i="3"/>
  <c r="AQ94" i="3"/>
  <c r="AP94" i="3" s="1"/>
  <c r="AN93" i="3"/>
  <c r="AH93" i="3"/>
  <c r="AI92" i="3"/>
  <c r="AH92" i="3" s="1"/>
  <c r="AO90" i="3"/>
  <c r="AN90" i="3" s="1"/>
  <c r="AJ89" i="3"/>
  <c r="AN88" i="3"/>
  <c r="AH88" i="3"/>
  <c r="AN85" i="3"/>
  <c r="AH85" i="3"/>
  <c r="AH83" i="3"/>
  <c r="AI81" i="3"/>
  <c r="AH81" i="3" s="1"/>
  <c r="AO79" i="3"/>
  <c r="AN79" i="3" s="1"/>
  <c r="AM78" i="3"/>
  <c r="AL77" i="3"/>
  <c r="AM77" i="3" s="1"/>
  <c r="T78" i="3"/>
  <c r="T76" i="3"/>
  <c r="AP73" i="3"/>
  <c r="AN73" i="3"/>
  <c r="AP72" i="3"/>
  <c r="AJ69" i="3"/>
  <c r="AI65" i="3"/>
  <c r="AH65" i="3" s="1"/>
  <c r="T63" i="3"/>
  <c r="AK63" i="3"/>
  <c r="AJ63" i="3" s="1"/>
  <c r="Q60" i="3"/>
  <c r="AK61" i="3"/>
  <c r="T61" i="3"/>
  <c r="AP59" i="3"/>
  <c r="AI59" i="3"/>
  <c r="AH59" i="3" s="1"/>
  <c r="AP57" i="3"/>
  <c r="AI57" i="3"/>
  <c r="AH57" i="3" s="1"/>
  <c r="AI54" i="3"/>
  <c r="AH54" i="3" s="1"/>
  <c r="T53" i="3"/>
  <c r="AP51" i="3"/>
  <c r="AO51" i="3"/>
  <c r="AN51" i="3" s="1"/>
  <c r="AO50" i="3"/>
  <c r="AN50" i="3" s="1"/>
  <c r="S43" i="3"/>
  <c r="R43" i="3"/>
  <c r="AO41" i="3"/>
  <c r="AN41" i="3" s="1"/>
  <c r="AO16" i="3"/>
  <c r="AN16" i="3" s="1"/>
  <c r="AJ143" i="3"/>
  <c r="AP137" i="3"/>
  <c r="T132" i="3"/>
  <c r="T111" i="3"/>
  <c r="Q110" i="3"/>
  <c r="AK111" i="3"/>
  <c r="AH89" i="3"/>
  <c r="T88" i="3"/>
  <c r="Q86" i="3"/>
  <c r="AQ77" i="3"/>
  <c r="AP77" i="3" s="1"/>
  <c r="AH78" i="3"/>
  <c r="AI73" i="3"/>
  <c r="AH73" i="3" s="1"/>
  <c r="T73" i="3"/>
  <c r="AK73" i="3"/>
  <c r="AJ73" i="3" s="1"/>
  <c r="AN72" i="3"/>
  <c r="AO71" i="3"/>
  <c r="AN71" i="3" s="1"/>
  <c r="AI63" i="3"/>
  <c r="AH63" i="3" s="1"/>
  <c r="AQ60" i="3"/>
  <c r="AP62" i="3"/>
  <c r="AI62" i="3"/>
  <c r="AH62" i="3" s="1"/>
  <c r="R60" i="3"/>
  <c r="S60" i="3"/>
  <c r="AK58" i="3"/>
  <c r="AJ58" i="3" s="1"/>
  <c r="T58" i="3"/>
  <c r="AO49" i="3"/>
  <c r="AN49" i="3" s="1"/>
  <c r="AP49" i="3"/>
  <c r="AI47" i="3"/>
  <c r="AH47" i="3" s="1"/>
  <c r="AU11" i="3"/>
  <c r="AO42" i="3"/>
  <c r="AN42" i="3" s="1"/>
  <c r="AJ41" i="3"/>
  <c r="AI39" i="3"/>
  <c r="AH39" i="3" s="1"/>
  <c r="AI20" i="3"/>
  <c r="AH20" i="3" s="1"/>
  <c r="T89" i="3"/>
  <c r="AP88" i="3"/>
  <c r="S86" i="3"/>
  <c r="AJ83" i="3"/>
  <c r="AJ72" i="3"/>
  <c r="T67" i="3"/>
  <c r="AP66" i="3"/>
  <c r="AJ66" i="3"/>
  <c r="AP64" i="3"/>
  <c r="AJ64" i="3"/>
  <c r="AP55" i="3"/>
  <c r="AJ55" i="3"/>
  <c r="AP53" i="3"/>
  <c r="AJ53" i="3"/>
  <c r="AH53" i="3"/>
  <c r="T49" i="3"/>
  <c r="AH45" i="3"/>
  <c r="T44" i="3"/>
  <c r="Q43" i="3"/>
  <c r="T42" i="3"/>
  <c r="AI40" i="3"/>
  <c r="AH40" i="3"/>
  <c r="T40" i="3"/>
  <c r="AK40" i="3"/>
  <c r="AJ40" i="3" s="1"/>
  <c r="AN39" i="3"/>
  <c r="AO38" i="3"/>
  <c r="AN38" i="3" s="1"/>
  <c r="T35" i="3"/>
  <c r="AK35" i="3"/>
  <c r="AJ35" i="3" s="1"/>
  <c r="AO29" i="3"/>
  <c r="AN29" i="3" s="1"/>
  <c r="AP29" i="3"/>
  <c r="AM23" i="3"/>
  <c r="AL22" i="3"/>
  <c r="AM22" i="3" s="1"/>
  <c r="AX11" i="3"/>
  <c r="T91" i="3"/>
  <c r="T87" i="3"/>
  <c r="AQ87" i="3"/>
  <c r="T80" i="3"/>
  <c r="Q77" i="3"/>
  <c r="AK78" i="3"/>
  <c r="AP74" i="3"/>
  <c r="T69" i="3"/>
  <c r="AN66" i="3"/>
  <c r="AH66" i="3"/>
  <c r="AK65" i="3"/>
  <c r="AJ65" i="3" s="1"/>
  <c r="T65" i="3"/>
  <c r="AN64" i="3"/>
  <c r="AH64" i="3"/>
  <c r="T56" i="3"/>
  <c r="AK56" i="3"/>
  <c r="AJ56" i="3" s="1"/>
  <c r="AN55" i="3"/>
  <c r="AH55" i="3"/>
  <c r="AK54" i="3"/>
  <c r="AJ54" i="3" s="1"/>
  <c r="T54" i="3"/>
  <c r="AN52" i="3"/>
  <c r="AH52" i="3"/>
  <c r="AH50" i="3"/>
  <c r="AI48" i="3"/>
  <c r="AH48" i="3" s="1"/>
  <c r="AN46" i="3"/>
  <c r="AO46" i="3"/>
  <c r="AM45" i="3"/>
  <c r="AL43" i="3"/>
  <c r="AM43" i="3" s="1"/>
  <c r="AN44" i="3"/>
  <c r="AD43" i="3"/>
  <c r="AE43" i="3" s="1"/>
  <c r="AE44" i="3"/>
  <c r="AP40" i="3"/>
  <c r="AN40" i="3"/>
  <c r="AP34" i="3"/>
  <c r="AI34" i="3"/>
  <c r="AH34" i="3" s="1"/>
  <c r="AO30" i="3"/>
  <c r="AN30" i="3" s="1"/>
  <c r="AO25" i="3"/>
  <c r="AN25" i="3" s="1"/>
  <c r="AO24" i="3"/>
  <c r="AN24" i="3" s="1"/>
  <c r="AO21" i="3"/>
  <c r="AN21" i="3" s="1"/>
  <c r="AP21" i="3"/>
  <c r="AO18" i="3"/>
  <c r="AN18" i="3" s="1"/>
  <c r="AP18" i="3"/>
  <c r="AL13" i="3"/>
  <c r="AM13" i="3" s="1"/>
  <c r="AM14" i="3"/>
  <c r="AL12" i="3"/>
  <c r="AJ50" i="3"/>
  <c r="T45" i="3"/>
  <c r="AP44" i="3"/>
  <c r="AQ43" i="3"/>
  <c r="AJ39" i="3"/>
  <c r="AK33" i="3"/>
  <c r="AJ33" i="3" s="1"/>
  <c r="T33" i="3"/>
  <c r="AN32" i="3"/>
  <c r="AH32" i="3"/>
  <c r="T31" i="3"/>
  <c r="AQ31" i="3"/>
  <c r="AP31" i="3" s="1"/>
  <c r="T25" i="3"/>
  <c r="AQ25" i="3"/>
  <c r="AP25" i="3" s="1"/>
  <c r="T23" i="3"/>
  <c r="Q22" i="3"/>
  <c r="AK23" i="3"/>
  <c r="T19" i="3"/>
  <c r="AK19" i="3"/>
  <c r="AJ19" i="3" s="1"/>
  <c r="AI15" i="3"/>
  <c r="AH15" i="3" s="1"/>
  <c r="AZ13" i="3"/>
  <c r="AZ12" i="3"/>
  <c r="AZ11" i="3" s="1"/>
  <c r="AV13" i="3"/>
  <c r="AV12" i="3"/>
  <c r="AV11" i="3" s="1"/>
  <c r="AR13" i="3"/>
  <c r="AR12" i="3"/>
  <c r="AR11" i="3" s="1"/>
  <c r="AK14" i="3"/>
  <c r="Q12" i="3"/>
  <c r="T14" i="3"/>
  <c r="Q13" i="3"/>
  <c r="U11" i="3"/>
  <c r="AP52" i="3"/>
  <c r="T47" i="3"/>
  <c r="AS11" i="3"/>
  <c r="AP41" i="3"/>
  <c r="T36" i="3"/>
  <c r="AO33" i="3"/>
  <c r="AN33" i="3" s="1"/>
  <c r="AP30" i="3"/>
  <c r="AI30" i="3"/>
  <c r="AH30" i="3" s="1"/>
  <c r="AO27" i="3"/>
  <c r="AN27" i="3" s="1"/>
  <c r="AI25" i="3"/>
  <c r="AH25" i="3" s="1"/>
  <c r="AP24" i="3"/>
  <c r="AI24" i="3"/>
  <c r="AH24" i="3" s="1"/>
  <c r="R22" i="3"/>
  <c r="S22" i="3"/>
  <c r="J11" i="3"/>
  <c r="AI19" i="3"/>
  <c r="AH19" i="3" s="1"/>
  <c r="AK18" i="3"/>
  <c r="AJ18" i="3" s="1"/>
  <c r="T18" i="3"/>
  <c r="AI16" i="3"/>
  <c r="AH16" i="3" s="1"/>
  <c r="T15" i="3"/>
  <c r="AK15" i="3"/>
  <c r="AJ15" i="3" s="1"/>
  <c r="AX13" i="3"/>
  <c r="AT13" i="3"/>
  <c r="S12" i="3"/>
  <c r="AP28" i="3"/>
  <c r="AJ28" i="3"/>
  <c r="AP26" i="3"/>
  <c r="AJ26" i="3"/>
  <c r="AJ17" i="3"/>
  <c r="T17" i="3"/>
  <c r="AQ17" i="3"/>
  <c r="AP17" i="3" s="1"/>
  <c r="T16" i="3"/>
  <c r="AQ16" i="3"/>
  <c r="AQ12" i="3" s="1"/>
  <c r="AP15" i="3"/>
  <c r="AD13" i="3"/>
  <c r="AE13" i="3" s="1"/>
  <c r="AE14" i="3"/>
  <c r="AD12" i="3"/>
  <c r="AK29" i="3"/>
  <c r="AJ29" i="3" s="1"/>
  <c r="T29" i="3"/>
  <c r="AN28" i="3"/>
  <c r="AH28" i="3"/>
  <c r="T27" i="3"/>
  <c r="AQ27" i="3"/>
  <c r="AP27" i="3" s="1"/>
  <c r="AN26" i="3"/>
  <c r="AH26" i="3"/>
  <c r="K11" i="3"/>
  <c r="T21" i="3"/>
  <c r="AK21" i="3"/>
  <c r="AJ21" i="3" s="1"/>
  <c r="AK20" i="3"/>
  <c r="AJ20" i="3" s="1"/>
  <c r="T20" i="3"/>
  <c r="R13" i="3"/>
  <c r="I11" i="3"/>
  <c r="K21" i="1"/>
  <c r="K22" i="1"/>
  <c r="K23" i="1"/>
  <c r="K24" i="1"/>
  <c r="K25" i="1"/>
  <c r="K20" i="1"/>
  <c r="J21" i="1"/>
  <c r="I21" i="1" s="1"/>
  <c r="J22" i="1"/>
  <c r="I22" i="1" s="1"/>
  <c r="J23" i="1"/>
  <c r="J24" i="1"/>
  <c r="J25" i="1"/>
  <c r="I25" i="1" s="1"/>
  <c r="J20" i="1"/>
  <c r="I20" i="1" s="1"/>
  <c r="I23" i="1"/>
  <c r="M26" i="1"/>
  <c r="N26" i="1"/>
  <c r="O26" i="1"/>
  <c r="P26" i="1"/>
  <c r="Q26" i="1"/>
  <c r="R26" i="1"/>
  <c r="L26" i="1"/>
  <c r="D21" i="1"/>
  <c r="D22" i="1"/>
  <c r="D23" i="1"/>
  <c r="D24" i="1"/>
  <c r="D25" i="1"/>
  <c r="G26" i="1"/>
  <c r="H26" i="1"/>
  <c r="S578" i="3" l="1"/>
  <c r="R578" i="3"/>
  <c r="S603" i="3"/>
  <c r="R603" i="3"/>
  <c r="R607" i="3"/>
  <c r="S607" i="3"/>
  <c r="R584" i="3"/>
  <c r="AF642" i="3"/>
  <c r="S572" i="3"/>
  <c r="K26" i="1"/>
  <c r="S595" i="3"/>
  <c r="R577" i="3"/>
  <c r="S577" i="3"/>
  <c r="S600" i="3"/>
  <c r="R600" i="3"/>
  <c r="S640" i="3"/>
  <c r="R640" i="3"/>
  <c r="AK534" i="3"/>
  <c r="D26" i="1"/>
  <c r="AP108" i="3"/>
  <c r="T266" i="3"/>
  <c r="R589" i="3"/>
  <c r="R625" i="3"/>
  <c r="R573" i="3"/>
  <c r="S573" i="3"/>
  <c r="S583" i="3"/>
  <c r="R583" i="3"/>
  <c r="T248" i="3"/>
  <c r="AM643" i="3"/>
  <c r="AO643" i="3" s="1"/>
  <c r="AN643" i="3" s="1"/>
  <c r="AO642" i="3"/>
  <c r="AN642" i="3"/>
  <c r="AO558" i="3"/>
  <c r="AN558" i="3"/>
  <c r="AI562" i="3"/>
  <c r="AH562" i="3" s="1"/>
  <c r="R587" i="3"/>
  <c r="S587" i="3"/>
  <c r="R566" i="3"/>
  <c r="S566" i="3"/>
  <c r="R579" i="3"/>
  <c r="S579" i="3"/>
  <c r="R609" i="3"/>
  <c r="R606" i="3" s="1"/>
  <c r="S609" i="3"/>
  <c r="R623" i="3"/>
  <c r="S623" i="3"/>
  <c r="S629" i="3"/>
  <c r="R629" i="3"/>
  <c r="S618" i="3"/>
  <c r="R618" i="3"/>
  <c r="R637" i="3"/>
  <c r="S637" i="3"/>
  <c r="C23" i="1"/>
  <c r="AQ184" i="3"/>
  <c r="AP184" i="3" s="1"/>
  <c r="AM606" i="3"/>
  <c r="L606" i="3"/>
  <c r="AI606" i="3"/>
  <c r="AH606" i="3"/>
  <c r="R571" i="3"/>
  <c r="S571" i="3"/>
  <c r="R602" i="3"/>
  <c r="S602" i="3"/>
  <c r="S574" i="3"/>
  <c r="R574" i="3"/>
  <c r="R592" i="3"/>
  <c r="S592" i="3"/>
  <c r="R561" i="3"/>
  <c r="S561" i="3"/>
  <c r="R564" i="3"/>
  <c r="S564" i="3"/>
  <c r="S636" i="3"/>
  <c r="R636" i="3"/>
  <c r="R634" i="3"/>
  <c r="S634" i="3"/>
  <c r="R615" i="3"/>
  <c r="S615" i="3"/>
  <c r="R619" i="3"/>
  <c r="S619" i="3"/>
  <c r="R628" i="3"/>
  <c r="S628" i="3"/>
  <c r="R641" i="3"/>
  <c r="S641" i="3"/>
  <c r="AJ253" i="3"/>
  <c r="R560" i="3"/>
  <c r="S560" i="3"/>
  <c r="R586" i="3"/>
  <c r="S586" i="3"/>
  <c r="S569" i="3"/>
  <c r="R569" i="3"/>
  <c r="S596" i="3"/>
  <c r="R596" i="3"/>
  <c r="R559" i="3"/>
  <c r="S559" i="3"/>
  <c r="R568" i="3"/>
  <c r="S568" i="3"/>
  <c r="R604" i="3"/>
  <c r="S604" i="3"/>
  <c r="R616" i="3"/>
  <c r="S616" i="3"/>
  <c r="AJ551" i="3"/>
  <c r="AI551" i="3"/>
  <c r="AH551" i="3"/>
  <c r="S635" i="3"/>
  <c r="R635" i="3"/>
  <c r="R638" i="3"/>
  <c r="S638" i="3"/>
  <c r="R597" i="3"/>
  <c r="S597" i="3"/>
  <c r="S608" i="3"/>
  <c r="R608" i="3"/>
  <c r="R576" i="3"/>
  <c r="S576" i="3"/>
  <c r="AI619" i="3"/>
  <c r="AH619" i="3" s="1"/>
  <c r="R632" i="3"/>
  <c r="S632" i="3"/>
  <c r="C22" i="1"/>
  <c r="C25" i="1"/>
  <c r="AE558" i="3"/>
  <c r="L558" i="3"/>
  <c r="AH642" i="3"/>
  <c r="AI642" i="3"/>
  <c r="F8" i="4"/>
  <c r="S581" i="3"/>
  <c r="R581" i="3"/>
  <c r="R562" i="3"/>
  <c r="S562" i="3"/>
  <c r="R570" i="3"/>
  <c r="S570" i="3"/>
  <c r="S620" i="3"/>
  <c r="R620" i="3"/>
  <c r="S639" i="3"/>
  <c r="R639" i="3"/>
  <c r="S631" i="3"/>
  <c r="R631" i="3"/>
  <c r="AI595" i="3"/>
  <c r="AH595" i="3" s="1"/>
  <c r="R585" i="3"/>
  <c r="S585" i="3"/>
  <c r="S614" i="3"/>
  <c r="R614" i="3"/>
  <c r="C21" i="1"/>
  <c r="J26" i="1"/>
  <c r="AJ99" i="3"/>
  <c r="T106" i="3"/>
  <c r="T225" i="3"/>
  <c r="T335" i="3"/>
  <c r="T441" i="3"/>
  <c r="AP458" i="3"/>
  <c r="AP366" i="3"/>
  <c r="AI437" i="3"/>
  <c r="AH437" i="3" s="1"/>
  <c r="AN587" i="3"/>
  <c r="D8" i="4"/>
  <c r="AN310" i="3"/>
  <c r="T228" i="3"/>
  <c r="AZ663" i="3"/>
  <c r="AQ110" i="3"/>
  <c r="AP110" i="3" s="1"/>
  <c r="AP248" i="3"/>
  <c r="AK285" i="3"/>
  <c r="AJ285" i="3" s="1"/>
  <c r="T436" i="3"/>
  <c r="T322" i="3"/>
  <c r="AN610" i="3"/>
  <c r="R551" i="3"/>
  <c r="T642" i="3"/>
  <c r="B8" i="4"/>
  <c r="T299" i="3"/>
  <c r="AN617" i="3"/>
  <c r="AH640" i="3"/>
  <c r="AI602" i="3"/>
  <c r="AH602" i="3" s="1"/>
  <c r="AK175" i="3"/>
  <c r="AI623" i="3"/>
  <c r="AH623" i="3" s="1"/>
  <c r="I663" i="3"/>
  <c r="T216" i="3"/>
  <c r="AK524" i="3"/>
  <c r="AJ524" i="3" s="1"/>
  <c r="T534" i="3"/>
  <c r="AN592" i="3"/>
  <c r="AO311" i="3"/>
  <c r="AN311" i="3" s="1"/>
  <c r="AI267" i="3"/>
  <c r="AH267" i="3" s="1"/>
  <c r="T184" i="3"/>
  <c r="AQ106" i="3"/>
  <c r="AP106" i="3" s="1"/>
  <c r="AK86" i="3"/>
  <c r="AJ86" i="3" s="1"/>
  <c r="AJ115" i="3"/>
  <c r="AQ127" i="3"/>
  <c r="AP127" i="3" s="1"/>
  <c r="T202" i="3"/>
  <c r="AK216" i="3"/>
  <c r="AJ216" i="3" s="1"/>
  <c r="AQ97" i="3"/>
  <c r="AP97" i="3" s="1"/>
  <c r="AQ22" i="3"/>
  <c r="AP22" i="3" s="1"/>
  <c r="J663" i="3"/>
  <c r="AP43" i="3"/>
  <c r="T110" i="3"/>
  <c r="T97" i="3"/>
  <c r="AP234" i="3"/>
  <c r="AQ335" i="3"/>
  <c r="AP335" i="3" s="1"/>
  <c r="T310" i="3"/>
  <c r="AJ343" i="3"/>
  <c r="AK493" i="3"/>
  <c r="AO226" i="3"/>
  <c r="AN226" i="3" s="1"/>
  <c r="AI272" i="3"/>
  <c r="AH272" i="3" s="1"/>
  <c r="AI629" i="3"/>
  <c r="AH629" i="3" s="1"/>
  <c r="AI585" i="3"/>
  <c r="AH585" i="3" s="1"/>
  <c r="AP299" i="3"/>
  <c r="AU663" i="3"/>
  <c r="AJ493" i="3"/>
  <c r="R11" i="3"/>
  <c r="S321" i="3"/>
  <c r="AJ282" i="3"/>
  <c r="AW663" i="3"/>
  <c r="AR663" i="3"/>
  <c r="AX663" i="3"/>
  <c r="AP209" i="3"/>
  <c r="AP493" i="3"/>
  <c r="K663" i="3"/>
  <c r="AS663" i="3"/>
  <c r="AJ175" i="3"/>
  <c r="AP436" i="3"/>
  <c r="AJ195" i="3"/>
  <c r="U663" i="3"/>
  <c r="AP60" i="3"/>
  <c r="AP202" i="3"/>
  <c r="R321" i="3"/>
  <c r="AJ534" i="3"/>
  <c r="AM644" i="3"/>
  <c r="AI14" i="3"/>
  <c r="AH14" i="3" s="1"/>
  <c r="AK12" i="3"/>
  <c r="AJ14" i="3"/>
  <c r="AK13" i="3"/>
  <c r="AJ13" i="3" s="1"/>
  <c r="AO14" i="3"/>
  <c r="AN14" i="3"/>
  <c r="AP14" i="3"/>
  <c r="AI44" i="3"/>
  <c r="AH44" i="3" s="1"/>
  <c r="AI166" i="3"/>
  <c r="AH166" i="3"/>
  <c r="AI27" i="3"/>
  <c r="AH27" i="3" s="1"/>
  <c r="AJ27" i="3"/>
  <c r="AQ152" i="3"/>
  <c r="AP152" i="3" s="1"/>
  <c r="AP153" i="3"/>
  <c r="AO175" i="3"/>
  <c r="AN175" i="3" s="1"/>
  <c r="AI236" i="3"/>
  <c r="AH236" i="3" s="1"/>
  <c r="AO202" i="3"/>
  <c r="AN202" i="3" s="1"/>
  <c r="AK234" i="3"/>
  <c r="AJ234" i="3" s="1"/>
  <c r="AO86" i="3"/>
  <c r="AN86" i="3" s="1"/>
  <c r="AK127" i="3"/>
  <c r="AJ127" i="3" s="1"/>
  <c r="AJ128" i="3"/>
  <c r="T164" i="3"/>
  <c r="AJ236" i="3"/>
  <c r="AO266" i="3"/>
  <c r="AN266" i="3" s="1"/>
  <c r="T13" i="3"/>
  <c r="T12" i="3"/>
  <c r="AT663" i="3"/>
  <c r="AJ78" i="3"/>
  <c r="AK77" i="3"/>
  <c r="AJ77" i="3" s="1"/>
  <c r="T86" i="3"/>
  <c r="AO22" i="3"/>
  <c r="AN22" i="3" s="1"/>
  <c r="T43" i="3"/>
  <c r="AK110" i="3"/>
  <c r="AJ110" i="3" s="1"/>
  <c r="AJ111" i="3"/>
  <c r="T60" i="3"/>
  <c r="T77" i="3"/>
  <c r="AI97" i="3"/>
  <c r="AH97" i="3" s="1"/>
  <c r="AI106" i="3"/>
  <c r="AH106" i="3" s="1"/>
  <c r="AI110" i="3"/>
  <c r="AH110" i="3" s="1"/>
  <c r="AI77" i="3"/>
  <c r="AH77" i="3" s="1"/>
  <c r="AI152" i="3"/>
  <c r="AH152" i="3" s="1"/>
  <c r="AI209" i="3"/>
  <c r="AH209" i="3" s="1"/>
  <c r="AO127" i="3"/>
  <c r="AN127" i="3" s="1"/>
  <c r="AO152" i="3"/>
  <c r="AN152" i="3" s="1"/>
  <c r="AK248" i="3"/>
  <c r="AJ248" i="3" s="1"/>
  <c r="AJ249" i="3"/>
  <c r="AK266" i="3"/>
  <c r="AJ266" i="3" s="1"/>
  <c r="AJ267" i="3"/>
  <c r="AO271" i="3"/>
  <c r="AN271" i="3" s="1"/>
  <c r="T209" i="3"/>
  <c r="AO261" i="3"/>
  <c r="AN261" i="3" s="1"/>
  <c r="AK299" i="3"/>
  <c r="AJ299" i="3" s="1"/>
  <c r="AE321" i="3"/>
  <c r="AE322" i="3"/>
  <c r="AK379" i="3"/>
  <c r="AJ379" i="3" s="1"/>
  <c r="AJ380" i="3"/>
  <c r="AO425" i="3"/>
  <c r="AN425" i="3" s="1"/>
  <c r="AJ106" i="3"/>
  <c r="T127" i="3"/>
  <c r="AI184" i="3"/>
  <c r="AH184" i="3" s="1"/>
  <c r="AQ195" i="3"/>
  <c r="AP195" i="3" s="1"/>
  <c r="T271" i="3"/>
  <c r="AO315" i="3"/>
  <c r="AN315" i="3" s="1"/>
  <c r="AO324" i="3"/>
  <c r="AN324" i="3" s="1"/>
  <c r="AP324" i="3"/>
  <c r="AI326" i="3"/>
  <c r="AH326" i="3" s="1"/>
  <c r="AQ326" i="3"/>
  <c r="AP326" i="3" s="1"/>
  <c r="AO341" i="3"/>
  <c r="AN341" i="3" s="1"/>
  <c r="AI350" i="3"/>
  <c r="AH350" i="3" s="1"/>
  <c r="AQ379" i="3"/>
  <c r="AP379" i="3" s="1"/>
  <c r="AI425" i="3"/>
  <c r="AH425" i="3" s="1"/>
  <c r="AK315" i="3"/>
  <c r="AJ315" i="3" s="1"/>
  <c r="AJ316" i="3"/>
  <c r="T403" i="3"/>
  <c r="AI443" i="3"/>
  <c r="AH443" i="3" s="1"/>
  <c r="AI458" i="3"/>
  <c r="AH458" i="3" s="1"/>
  <c r="AO460" i="3"/>
  <c r="AN460" i="3" s="1"/>
  <c r="AO106" i="3"/>
  <c r="AN106" i="3" s="1"/>
  <c r="AI283" i="3"/>
  <c r="AH283" i="3"/>
  <c r="AI380" i="3"/>
  <c r="AH380" i="3" s="1"/>
  <c r="AK436" i="3"/>
  <c r="AJ436" i="3" s="1"/>
  <c r="AO464" i="3"/>
  <c r="AN464" i="3" s="1"/>
  <c r="AK261" i="3"/>
  <c r="AJ261" i="3" s="1"/>
  <c r="AJ262" i="3"/>
  <c r="AI301" i="3"/>
  <c r="AH301" i="3" s="1"/>
  <c r="AI366" i="3"/>
  <c r="AH366" i="3"/>
  <c r="AK425" i="3"/>
  <c r="AJ425" i="3" s="1"/>
  <c r="AO534" i="3"/>
  <c r="AN534" i="3" s="1"/>
  <c r="AO371" i="3"/>
  <c r="AN371" i="3"/>
  <c r="AP371" i="3"/>
  <c r="AI575" i="3"/>
  <c r="AH575" i="3" s="1"/>
  <c r="AI630" i="3"/>
  <c r="AH630" i="3" s="1"/>
  <c r="AJ185" i="3"/>
  <c r="AK184" i="3"/>
  <c r="AJ184" i="3" s="1"/>
  <c r="AI311" i="3"/>
  <c r="AH311" i="3" s="1"/>
  <c r="AI335" i="3"/>
  <c r="AH335" i="3" s="1"/>
  <c r="T506" i="3"/>
  <c r="AI534" i="3"/>
  <c r="AH534" i="3" s="1"/>
  <c r="AP558" i="3"/>
  <c r="AI560" i="3"/>
  <c r="AH560" i="3" s="1"/>
  <c r="AI592" i="3"/>
  <c r="AH592" i="3" s="1"/>
  <c r="AI603" i="3"/>
  <c r="AH603" i="3" s="1"/>
  <c r="AI641" i="3"/>
  <c r="AH641" i="3" s="1"/>
  <c r="T175" i="3"/>
  <c r="AO352" i="3"/>
  <c r="AN352" i="3" s="1"/>
  <c r="AI573" i="3"/>
  <c r="AH573" i="3" s="1"/>
  <c r="AI598" i="3"/>
  <c r="AH598" i="3" s="1"/>
  <c r="AI616" i="3"/>
  <c r="AH616" i="3" s="1"/>
  <c r="T524" i="3"/>
  <c r="AO602" i="3"/>
  <c r="AN602" i="3" s="1"/>
  <c r="AI605" i="3"/>
  <c r="AH605" i="3" s="1"/>
  <c r="AI617" i="3"/>
  <c r="AH617" i="3" s="1"/>
  <c r="AI620" i="3"/>
  <c r="AH620" i="3" s="1"/>
  <c r="AI622" i="3"/>
  <c r="AH622" i="3" s="1"/>
  <c r="AI635" i="3"/>
  <c r="AH635" i="3" s="1"/>
  <c r="AE12" i="3"/>
  <c r="AQ13" i="3"/>
  <c r="AP13" i="3" s="1"/>
  <c r="AP16" i="3"/>
  <c r="AV663" i="3"/>
  <c r="AK22" i="3"/>
  <c r="AJ22" i="3" s="1"/>
  <c r="AJ23" i="3"/>
  <c r="AM12" i="3"/>
  <c r="AP12" i="3" s="1"/>
  <c r="AO43" i="3"/>
  <c r="AN43" i="3" s="1"/>
  <c r="AO23" i="3"/>
  <c r="AN23" i="3" s="1"/>
  <c r="AP23" i="3"/>
  <c r="AJ44" i="3"/>
  <c r="AK60" i="3"/>
  <c r="AJ60" i="3" s="1"/>
  <c r="AJ61" i="3"/>
  <c r="AO77" i="3"/>
  <c r="AN77" i="3" s="1"/>
  <c r="AI115" i="3"/>
  <c r="AH115" i="3" s="1"/>
  <c r="AO164" i="3"/>
  <c r="AN164" i="3" s="1"/>
  <c r="AI22" i="3"/>
  <c r="AH22" i="3" s="1"/>
  <c r="AI175" i="3"/>
  <c r="AH175" i="3" s="1"/>
  <c r="AI195" i="3"/>
  <c r="AH195" i="3" s="1"/>
  <c r="L663" i="3"/>
  <c r="AP128" i="3"/>
  <c r="AO128" i="3"/>
  <c r="AN128" i="3" s="1"/>
  <c r="AJ166" i="3"/>
  <c r="AO176" i="3"/>
  <c r="AN176" i="3" s="1"/>
  <c r="AP182" i="3"/>
  <c r="AQ175" i="3"/>
  <c r="AP175" i="3" s="1"/>
  <c r="AO184" i="3"/>
  <c r="AN184" i="3" s="1"/>
  <c r="AO234" i="3"/>
  <c r="AN234" i="3" s="1"/>
  <c r="AP283" i="3"/>
  <c r="AQ282" i="3"/>
  <c r="AP282" i="3" s="1"/>
  <c r="AQ164" i="3"/>
  <c r="AP164" i="3" s="1"/>
  <c r="AO204" i="3"/>
  <c r="AN204" i="3" s="1"/>
  <c r="AQ216" i="3"/>
  <c r="AP216" i="3" s="1"/>
  <c r="AP217" i="3"/>
  <c r="AK225" i="3"/>
  <c r="AJ225" i="3" s="1"/>
  <c r="AJ226" i="3"/>
  <c r="AP228" i="3"/>
  <c r="AJ203" i="3"/>
  <c r="AK202" i="3"/>
  <c r="AJ202" i="3" s="1"/>
  <c r="AO248" i="3"/>
  <c r="AN248" i="3" s="1"/>
  <c r="AO262" i="3"/>
  <c r="AN262" i="3" s="1"/>
  <c r="AP262" i="3"/>
  <c r="AK97" i="3"/>
  <c r="AJ97" i="3" s="1"/>
  <c r="AI228" i="3"/>
  <c r="AH228" i="3" s="1"/>
  <c r="AO110" i="3"/>
  <c r="AN110" i="3" s="1"/>
  <c r="AO209" i="3"/>
  <c r="AN209" i="3" s="1"/>
  <c r="AK310" i="3"/>
  <c r="AJ310" i="3" s="1"/>
  <c r="AJ311" i="3"/>
  <c r="AM321" i="3"/>
  <c r="AM322" i="3"/>
  <c r="AK326" i="3"/>
  <c r="AJ326" i="3" s="1"/>
  <c r="AJ327" i="3"/>
  <c r="AI343" i="3"/>
  <c r="AH343" i="3" s="1"/>
  <c r="AI441" i="3"/>
  <c r="AH441" i="3" s="1"/>
  <c r="AO326" i="3"/>
  <c r="AN326" i="3" s="1"/>
  <c r="AP352" i="3"/>
  <c r="AQ350" i="3"/>
  <c r="AP350" i="3" s="1"/>
  <c r="AO394" i="3"/>
  <c r="AN394" i="3" s="1"/>
  <c r="AP465" i="3"/>
  <c r="AO465" i="3"/>
  <c r="AN465" i="3" s="1"/>
  <c r="T341" i="3"/>
  <c r="AI394" i="3"/>
  <c r="AH394" i="3" s="1"/>
  <c r="AQ394" i="3"/>
  <c r="AP394" i="3" s="1"/>
  <c r="AK441" i="3"/>
  <c r="AJ441" i="3" s="1"/>
  <c r="AK366" i="3"/>
  <c r="AJ366" i="3" s="1"/>
  <c r="AJ367" i="3"/>
  <c r="AP425" i="3"/>
  <c r="AK464" i="3"/>
  <c r="AJ464" i="3" s="1"/>
  <c r="AJ465" i="3"/>
  <c r="AI590" i="3"/>
  <c r="AH590" i="3" s="1"/>
  <c r="AO608" i="3"/>
  <c r="AN608" i="3" s="1"/>
  <c r="AO640" i="3"/>
  <c r="AN640" i="3" s="1"/>
  <c r="AI315" i="3"/>
  <c r="AH315" i="3" s="1"/>
  <c r="AI336" i="3"/>
  <c r="AH336" i="3" s="1"/>
  <c r="AI624" i="3"/>
  <c r="AH624" i="3" s="1"/>
  <c r="AO60" i="3"/>
  <c r="AN60" i="3" s="1"/>
  <c r="AO350" i="3"/>
  <c r="AN350" i="3" s="1"/>
  <c r="AO564" i="3"/>
  <c r="AN564" i="3" s="1"/>
  <c r="AI570" i="3"/>
  <c r="AH570" i="3" s="1"/>
  <c r="AI580" i="3"/>
  <c r="AH580" i="3" s="1"/>
  <c r="AI591" i="3"/>
  <c r="AH591" i="3" s="1"/>
  <c r="AO613" i="3"/>
  <c r="AN613" i="3" s="1"/>
  <c r="AJ642" i="3"/>
  <c r="AE643" i="3"/>
  <c r="AJ643" i="3" s="1"/>
  <c r="AI86" i="3"/>
  <c r="AH86" i="3" s="1"/>
  <c r="AQ341" i="3"/>
  <c r="AP341" i="3" s="1"/>
  <c r="AO495" i="3"/>
  <c r="AN495" i="3" s="1"/>
  <c r="AP495" i="3"/>
  <c r="AI506" i="3"/>
  <c r="AH506" i="3" s="1"/>
  <c r="AO45" i="3"/>
  <c r="AN45" i="3" s="1"/>
  <c r="AO78" i="3"/>
  <c r="AN78" i="3" s="1"/>
  <c r="AO97" i="3"/>
  <c r="AN97" i="3" s="1"/>
  <c r="AI203" i="3"/>
  <c r="AH203" i="3" s="1"/>
  <c r="AI60" i="3"/>
  <c r="AH60" i="3" s="1"/>
  <c r="AI229" i="3"/>
  <c r="AH229" i="3" s="1"/>
  <c r="AI248" i="3"/>
  <c r="AH248" i="3" s="1"/>
  <c r="AO111" i="3"/>
  <c r="AN111" i="3" s="1"/>
  <c r="AP111" i="3"/>
  <c r="AK164" i="3"/>
  <c r="AJ164" i="3" s="1"/>
  <c r="AO211" i="3"/>
  <c r="AN211" i="3" s="1"/>
  <c r="AO228" i="3"/>
  <c r="AN228" i="3" s="1"/>
  <c r="AI261" i="3"/>
  <c r="AH261" i="3" s="1"/>
  <c r="AI341" i="3"/>
  <c r="AH341" i="3" s="1"/>
  <c r="T315" i="3"/>
  <c r="AK341" i="3"/>
  <c r="AJ341" i="3" s="1"/>
  <c r="T394" i="3"/>
  <c r="AK403" i="3"/>
  <c r="AJ403" i="3" s="1"/>
  <c r="AJ404" i="3"/>
  <c r="AI129" i="3"/>
  <c r="AH129" i="3" s="1"/>
  <c r="AI225" i="3"/>
  <c r="AH225" i="3" s="1"/>
  <c r="AK271" i="3"/>
  <c r="AJ271" i="3" s="1"/>
  <c r="AP322" i="3"/>
  <c r="AO395" i="3"/>
  <c r="AN395" i="3" s="1"/>
  <c r="AP395" i="3"/>
  <c r="AP466" i="3"/>
  <c r="AQ464" i="3"/>
  <c r="AP464" i="3" s="1"/>
  <c r="AI285" i="3"/>
  <c r="AH285" i="3" s="1"/>
  <c r="AO506" i="3"/>
  <c r="AN506" i="3" s="1"/>
  <c r="T425" i="3"/>
  <c r="AI507" i="3"/>
  <c r="AH507" i="3" s="1"/>
  <c r="AO576" i="3"/>
  <c r="AN576" i="3" s="1"/>
  <c r="AO638" i="3"/>
  <c r="AN638" i="3" s="1"/>
  <c r="AP642" i="3"/>
  <c r="AI316" i="3"/>
  <c r="AH316" i="3" s="1"/>
  <c r="T350" i="3"/>
  <c r="AJ507" i="3"/>
  <c r="AO524" i="3"/>
  <c r="AN524" i="3" s="1"/>
  <c r="AO559" i="3"/>
  <c r="AN559" i="3" s="1"/>
  <c r="AI571" i="3"/>
  <c r="AH571" i="3" s="1"/>
  <c r="AI601" i="3"/>
  <c r="AH601" i="3" s="1"/>
  <c r="AO612" i="3"/>
  <c r="AN612" i="3" s="1"/>
  <c r="AI637" i="3"/>
  <c r="AH637" i="3" s="1"/>
  <c r="AO61" i="3"/>
  <c r="AN61" i="3"/>
  <c r="AP61" i="3"/>
  <c r="AI403" i="3"/>
  <c r="AH403" i="3" s="1"/>
  <c r="AI466" i="3"/>
  <c r="AH466" i="3" s="1"/>
  <c r="AO567" i="3"/>
  <c r="AN567" i="3" s="1"/>
  <c r="AI600" i="3"/>
  <c r="AH600" i="3" s="1"/>
  <c r="AO618" i="3"/>
  <c r="AN618" i="3" s="1"/>
  <c r="AI87" i="3"/>
  <c r="AH87" i="3" s="1"/>
  <c r="AJ458" i="3"/>
  <c r="AO493" i="3"/>
  <c r="AN493" i="3" s="1"/>
  <c r="AO595" i="3"/>
  <c r="AN595" i="3" s="1"/>
  <c r="AI610" i="3"/>
  <c r="AH610" i="3" s="1"/>
  <c r="AO604" i="3"/>
  <c r="AN604" i="3" s="1"/>
  <c r="AO619" i="3"/>
  <c r="AN619" i="3" s="1"/>
  <c r="AO621" i="3"/>
  <c r="AN621" i="3" s="1"/>
  <c r="AI639" i="3"/>
  <c r="AH639" i="3" s="1"/>
  <c r="AI13" i="3"/>
  <c r="AH13" i="3" s="1"/>
  <c r="S11" i="3"/>
  <c r="T22" i="3"/>
  <c r="AO13" i="3"/>
  <c r="AN13" i="3" s="1"/>
  <c r="AI43" i="3"/>
  <c r="AH43" i="3" s="1"/>
  <c r="AP87" i="3"/>
  <c r="AQ86" i="3"/>
  <c r="AP86" i="3" s="1"/>
  <c r="AP45" i="3"/>
  <c r="AP78" i="3"/>
  <c r="AI99" i="3"/>
  <c r="AH99" i="3" s="1"/>
  <c r="AJ51" i="3"/>
  <c r="AK43" i="3"/>
  <c r="AJ43" i="3" s="1"/>
  <c r="AI164" i="3"/>
  <c r="AH164" i="3" s="1"/>
  <c r="T152" i="3"/>
  <c r="AK209" i="3"/>
  <c r="AJ209" i="3" s="1"/>
  <c r="AK228" i="3"/>
  <c r="AJ228" i="3" s="1"/>
  <c r="AJ229" i="3"/>
  <c r="AI234" i="3"/>
  <c r="AH234" i="3" s="1"/>
  <c r="AP266" i="3"/>
  <c r="AK152" i="3"/>
  <c r="AJ152" i="3" s="1"/>
  <c r="AI202" i="3"/>
  <c r="AH202" i="3" s="1"/>
  <c r="AI216" i="3"/>
  <c r="AH216" i="3" s="1"/>
  <c r="T285" i="3"/>
  <c r="AO299" i="3"/>
  <c r="AN299" i="3" s="1"/>
  <c r="AO216" i="3"/>
  <c r="AN216" i="3" s="1"/>
  <c r="T379" i="3"/>
  <c r="AO427" i="3"/>
  <c r="AN427" i="3" s="1"/>
  <c r="AP427" i="3"/>
  <c r="AO441" i="3"/>
  <c r="AN441" i="3" s="1"/>
  <c r="AI67" i="3"/>
  <c r="AH67" i="3" s="1"/>
  <c r="AY663" i="3"/>
  <c r="AO96" i="3"/>
  <c r="AN96" i="3" s="1"/>
  <c r="AP96" i="3"/>
  <c r="AJ129" i="3"/>
  <c r="AI185" i="3"/>
  <c r="AH185" i="3" s="1"/>
  <c r="AI253" i="3"/>
  <c r="AH253" i="3" s="1"/>
  <c r="AP261" i="3"/>
  <c r="AQ271" i="3"/>
  <c r="AP271" i="3" s="1"/>
  <c r="AP272" i="3"/>
  <c r="T326" i="3"/>
  <c r="AK335" i="3"/>
  <c r="AJ335" i="3" s="1"/>
  <c r="AJ336" i="3"/>
  <c r="AO403" i="3"/>
  <c r="AN403" i="3" s="1"/>
  <c r="AO285" i="3"/>
  <c r="AN285" i="3" s="1"/>
  <c r="AK350" i="3"/>
  <c r="AJ350" i="3" s="1"/>
  <c r="AK394" i="3"/>
  <c r="AJ394" i="3" s="1"/>
  <c r="AJ395" i="3"/>
  <c r="AI459" i="3"/>
  <c r="AH459" i="3" s="1"/>
  <c r="AO458" i="3"/>
  <c r="AN458" i="3" s="1"/>
  <c r="AI493" i="3"/>
  <c r="AH493" i="3" s="1"/>
  <c r="AO108" i="3"/>
  <c r="AN108" i="3" s="1"/>
  <c r="AI127" i="3"/>
  <c r="AH127" i="3" s="1"/>
  <c r="AI226" i="3"/>
  <c r="AH226" i="3" s="1"/>
  <c r="AI282" i="3"/>
  <c r="AH282" i="3" s="1"/>
  <c r="AI379" i="3"/>
  <c r="AH379" i="3" s="1"/>
  <c r="AO436" i="3"/>
  <c r="AN436" i="3" s="1"/>
  <c r="T261" i="3"/>
  <c r="AI286" i="3"/>
  <c r="AH286" i="3" s="1"/>
  <c r="AP441" i="3"/>
  <c r="T458" i="3"/>
  <c r="AI299" i="3"/>
  <c r="AH299" i="3" s="1"/>
  <c r="T366" i="3"/>
  <c r="AQ534" i="3"/>
  <c r="AP534" i="3" s="1"/>
  <c r="AO366" i="3"/>
  <c r="AN366" i="3" s="1"/>
  <c r="T464" i="3"/>
  <c r="AP606" i="3"/>
  <c r="AO636" i="3"/>
  <c r="AN636" i="3" s="1"/>
  <c r="T195" i="3"/>
  <c r="T234" i="3"/>
  <c r="AP285" i="3"/>
  <c r="AI310" i="3"/>
  <c r="AH310" i="3" s="1"/>
  <c r="AP315" i="3"/>
  <c r="AK506" i="3"/>
  <c r="AJ506" i="3" s="1"/>
  <c r="AQ506" i="3"/>
  <c r="AP506" i="3" s="1"/>
  <c r="AO525" i="3"/>
  <c r="AN525" i="3" s="1"/>
  <c r="AJ558" i="3"/>
  <c r="AO623" i="3"/>
  <c r="AN623" i="3" s="1"/>
  <c r="AP403" i="3"/>
  <c r="AI464" i="3"/>
  <c r="AH464" i="3" s="1"/>
  <c r="T493" i="3"/>
  <c r="AI524" i="3"/>
  <c r="AH524" i="3" s="1"/>
  <c r="AI563" i="3"/>
  <c r="AH563" i="3" s="1"/>
  <c r="AO578" i="3"/>
  <c r="AN578" i="3" s="1"/>
  <c r="AO588" i="3"/>
  <c r="AN588" i="3" s="1"/>
  <c r="AO593" i="3"/>
  <c r="AN593" i="3" s="1"/>
  <c r="AO599" i="3"/>
  <c r="AN599" i="3" s="1"/>
  <c r="AO633" i="3"/>
  <c r="AN633" i="3" s="1"/>
  <c r="AK322" i="3"/>
  <c r="AJ443" i="3"/>
  <c r="AJ459" i="3"/>
  <c r="AQ524" i="3"/>
  <c r="AP524" i="3" s="1"/>
  <c r="AP525" i="3"/>
  <c r="AI582" i="3"/>
  <c r="AH582" i="3" s="1"/>
  <c r="AI587" i="3"/>
  <c r="AH587" i="3" s="1"/>
  <c r="AJ606" i="3"/>
  <c r="AO626" i="3"/>
  <c r="AN626" i="3" s="1"/>
  <c r="AP643" i="3"/>
  <c r="I24" i="1"/>
  <c r="C24" i="1" s="1"/>
  <c r="C26" i="1" l="1"/>
  <c r="R558" i="3"/>
  <c r="S606" i="3"/>
  <c r="S558" i="3"/>
  <c r="AO606" i="3"/>
  <c r="AN606" i="3"/>
  <c r="AI321" i="3"/>
  <c r="AH321" i="3"/>
  <c r="AI558" i="3"/>
  <c r="AH558" i="3"/>
  <c r="AN321" i="3"/>
  <c r="AO321" i="3"/>
  <c r="S663" i="3"/>
  <c r="R663" i="3"/>
  <c r="I26" i="1"/>
  <c r="AJ12" i="3"/>
  <c r="AJ322" i="3"/>
  <c r="T321" i="3"/>
  <c r="Q663" i="3"/>
  <c r="AI643" i="3"/>
  <c r="AH643" i="3" s="1"/>
  <c r="AE644" i="3"/>
  <c r="AO322" i="3"/>
  <c r="AN322" i="3" s="1"/>
  <c r="AI322" i="3"/>
  <c r="AH322" i="3" s="1"/>
  <c r="T11" i="3"/>
  <c r="AO12" i="3"/>
  <c r="AN12" i="3" s="1"/>
  <c r="AE11" i="3"/>
  <c r="AD663" i="3"/>
  <c r="AO644" i="3"/>
  <c r="AN644" i="3" s="1"/>
  <c r="AP644" i="3"/>
  <c r="AM645" i="3"/>
  <c r="AP321" i="3"/>
  <c r="AM11" i="3"/>
  <c r="AL663" i="3"/>
  <c r="AI12" i="3"/>
  <c r="AH12" i="3" s="1"/>
  <c r="AJ321" i="3"/>
  <c r="AH11" i="3" l="1"/>
  <c r="AI11" i="3"/>
  <c r="AO11" i="3"/>
  <c r="AN11" i="3"/>
  <c r="AJ11" i="3"/>
  <c r="AJ663" i="3" s="1"/>
  <c r="AI663" i="3"/>
  <c r="AE663" i="3"/>
  <c r="AI644" i="3"/>
  <c r="AH644" i="3" s="1"/>
  <c r="AE645" i="3"/>
  <c r="AJ644" i="3"/>
  <c r="AO663" i="3"/>
  <c r="AM663" i="3"/>
  <c r="AP11" i="3"/>
  <c r="AP663" i="3" s="1"/>
  <c r="AO645" i="3"/>
  <c r="AN645" i="3" s="1"/>
  <c r="AM646" i="3"/>
  <c r="AP645" i="3"/>
  <c r="AN663" i="3" l="1"/>
  <c r="AN665" i="3" s="1"/>
  <c r="AI645" i="3"/>
  <c r="AH645" i="3" s="1"/>
  <c r="AE646" i="3"/>
  <c r="AJ645" i="3"/>
  <c r="AO646" i="3"/>
  <c r="AN646" i="3" s="1"/>
  <c r="AP646" i="3"/>
  <c r="AM647" i="3"/>
  <c r="AH665" i="3" l="1"/>
  <c r="AH663" i="3"/>
  <c r="AM648" i="3"/>
  <c r="AO647" i="3"/>
  <c r="AN647" i="3" s="1"/>
  <c r="AP647" i="3"/>
  <c r="AI646" i="3"/>
  <c r="AH646" i="3" s="1"/>
  <c r="AJ646" i="3"/>
  <c r="AE647" i="3"/>
  <c r="AO648" i="3" l="1"/>
  <c r="AN648" i="3" s="1"/>
  <c r="AM649" i="3"/>
  <c r="AP648" i="3"/>
  <c r="AI647" i="3"/>
  <c r="AH647" i="3" s="1"/>
  <c r="AE648" i="3"/>
  <c r="AJ647" i="3"/>
  <c r="AI648" i="3" l="1"/>
  <c r="AH648" i="3" s="1"/>
  <c r="AJ648" i="3"/>
  <c r="AE649" i="3"/>
  <c r="AM650" i="3"/>
  <c r="AO649" i="3"/>
  <c r="AN649" i="3" s="1"/>
  <c r="AP649" i="3"/>
  <c r="AO650" i="3" l="1"/>
  <c r="AN650" i="3" s="1"/>
  <c r="AM651" i="3"/>
  <c r="AP650" i="3"/>
  <c r="AI649" i="3"/>
  <c r="AH649" i="3" s="1"/>
  <c r="AE650" i="3"/>
  <c r="AJ649" i="3"/>
  <c r="AI650" i="3" l="1"/>
  <c r="AH650" i="3" s="1"/>
  <c r="AE651" i="3"/>
  <c r="AJ650" i="3"/>
  <c r="AM652" i="3"/>
  <c r="AO651" i="3"/>
  <c r="AN651" i="3" s="1"/>
  <c r="AP651" i="3"/>
  <c r="AO652" i="3" l="1"/>
  <c r="AN652" i="3" s="1"/>
  <c r="AM653" i="3"/>
  <c r="AP652" i="3"/>
  <c r="AI651" i="3"/>
  <c r="AH651" i="3" s="1"/>
  <c r="AE652" i="3"/>
  <c r="AJ651" i="3"/>
  <c r="AO653" i="3" l="1"/>
  <c r="AN653" i="3" s="1"/>
  <c r="AM654" i="3"/>
  <c r="AP653" i="3"/>
  <c r="AI652" i="3"/>
  <c r="AH652" i="3" s="1"/>
  <c r="AE653" i="3"/>
  <c r="AJ652" i="3"/>
  <c r="AI653" i="3" l="1"/>
  <c r="AH653" i="3" s="1"/>
  <c r="AE654" i="3"/>
  <c r="AJ653" i="3"/>
  <c r="AO654" i="3"/>
  <c r="AN654" i="3" s="1"/>
  <c r="AM655" i="3"/>
  <c r="AP654" i="3"/>
  <c r="AO655" i="3" l="1"/>
  <c r="AN655" i="3" s="1"/>
  <c r="AM656" i="3"/>
  <c r="AP655" i="3"/>
  <c r="AI654" i="3"/>
  <c r="AH654" i="3" s="1"/>
  <c r="AE655" i="3"/>
  <c r="AJ654" i="3"/>
  <c r="AI655" i="3" l="1"/>
  <c r="AH655" i="3" s="1"/>
  <c r="AE656" i="3"/>
  <c r="AJ655" i="3"/>
  <c r="AO656" i="3"/>
  <c r="AN656" i="3" s="1"/>
  <c r="AM657" i="3"/>
  <c r="AP656" i="3"/>
  <c r="AM658" i="3" l="1"/>
  <c r="AO657" i="3"/>
  <c r="AN657" i="3" s="1"/>
  <c r="AP657" i="3"/>
  <c r="AI656" i="3"/>
  <c r="AH656" i="3" s="1"/>
  <c r="AE657" i="3"/>
  <c r="AJ656" i="3"/>
  <c r="AO658" i="3" l="1"/>
  <c r="AN658" i="3" s="1"/>
  <c r="AM659" i="3"/>
  <c r="AP658" i="3"/>
  <c r="AI657" i="3"/>
  <c r="AH657" i="3" s="1"/>
  <c r="AE658" i="3"/>
  <c r="AJ657" i="3"/>
  <c r="AI658" i="3" l="1"/>
  <c r="AH658" i="3" s="1"/>
  <c r="AE659" i="3"/>
  <c r="AJ658" i="3"/>
  <c r="AO659" i="3"/>
  <c r="AN659" i="3" s="1"/>
  <c r="AM660" i="3"/>
  <c r="AP659" i="3"/>
  <c r="AO660" i="3" l="1"/>
  <c r="AN660" i="3" s="1"/>
  <c r="AM661" i="3"/>
  <c r="AP660" i="3"/>
  <c r="AI659" i="3"/>
  <c r="AH659" i="3" s="1"/>
  <c r="AE660" i="3"/>
  <c r="AJ659" i="3"/>
  <c r="AI660" i="3" l="1"/>
  <c r="AH660" i="3" s="1"/>
  <c r="AJ660" i="3"/>
  <c r="AE661" i="3"/>
  <c r="AO661" i="3"/>
  <c r="AN661" i="3" s="1"/>
  <c r="AM662" i="3"/>
  <c r="AP661" i="3"/>
  <c r="AI661" i="3" l="1"/>
  <c r="AH661" i="3" s="1"/>
  <c r="AE662" i="3"/>
  <c r="AJ661" i="3"/>
  <c r="AO662" i="3"/>
  <c r="AN662" i="3" s="1"/>
  <c r="AP662" i="3"/>
  <c r="AI662" i="3" l="1"/>
  <c r="AH662" i="3" s="1"/>
  <c r="AJ662" i="3"/>
  <c r="T553" i="3"/>
  <c r="AJ562" i="3"/>
  <c r="AP627" i="3"/>
  <c r="T578" i="3"/>
  <c r="T576" i="3"/>
  <c r="AP589" i="3"/>
  <c r="T593" i="3"/>
  <c r="AP596" i="3"/>
  <c r="T574" i="3"/>
  <c r="AJ604" i="3"/>
  <c r="AJ576" i="3"/>
  <c r="AJ585" i="3"/>
  <c r="T616" i="3"/>
  <c r="T624" i="3"/>
  <c r="AJ564" i="3"/>
  <c r="T580" i="3"/>
  <c r="AJ579" i="3"/>
  <c r="AP629" i="3"/>
  <c r="AQ627" i="3"/>
  <c r="T627" i="3"/>
  <c r="T558" i="3"/>
  <c r="T570" i="3"/>
  <c r="T595" i="3"/>
  <c r="AP552" i="3"/>
  <c r="T560" i="3"/>
  <c r="AJ554" i="3"/>
  <c r="T638" i="3"/>
  <c r="T556" i="3"/>
  <c r="T554" i="3"/>
  <c r="T590" i="3"/>
  <c r="T621" i="3"/>
  <c r="T559" i="3"/>
  <c r="T597" i="3"/>
  <c r="AJ638" i="3"/>
  <c r="AJ580" i="3"/>
  <c r="T566" i="3"/>
  <c r="AJ633" i="3"/>
  <c r="T599" i="3"/>
  <c r="T610" i="3"/>
  <c r="T614" i="3"/>
  <c r="T636" i="3"/>
  <c r="AJ593" i="3"/>
  <c r="AQ552" i="3"/>
  <c r="T557" i="3"/>
  <c r="AP579" i="3"/>
  <c r="T602" i="3"/>
  <c r="AJ632" i="3"/>
  <c r="T615" i="3"/>
  <c r="T588" i="3"/>
  <c r="T583" i="3"/>
  <c r="AQ578" i="3"/>
  <c r="AP578" i="3"/>
  <c r="T579" i="3"/>
  <c r="AK579" i="3"/>
  <c r="Q579" i="3"/>
  <c r="AQ579" i="3"/>
  <c r="AJ618" i="3"/>
  <c r="T591" i="3"/>
  <c r="T631" i="3"/>
  <c r="AJ629" i="3"/>
  <c r="T567" i="3"/>
  <c r="AJ559" i="3"/>
  <c r="T584" i="3"/>
  <c r="T626" i="3"/>
  <c r="AJ587" i="3"/>
  <c r="AJ613" i="3"/>
  <c r="T563" i="3"/>
  <c r="AJ609" i="3"/>
  <c r="AJ575" i="3"/>
  <c r="AP571" i="3"/>
  <c r="T561" i="3"/>
  <c r="AP586" i="3"/>
  <c r="AQ624" i="3"/>
  <c r="AP624" i="3"/>
  <c r="AJ634" i="3"/>
  <c r="AJ594" i="3"/>
  <c r="T640" i="3"/>
  <c r="T625" i="3"/>
  <c r="AJ600" i="3"/>
  <c r="T565" i="3"/>
  <c r="T555" i="3"/>
  <c r="T582" i="3"/>
  <c r="AP598" i="3"/>
  <c r="T635" i="3"/>
  <c r="T639" i="3"/>
  <c r="T569" i="3"/>
  <c r="AJ608" i="3"/>
  <c r="AJ624" i="3"/>
  <c r="AK624" i="3"/>
  <c r="Q624" i="3"/>
  <c r="AJ566" i="3"/>
  <c r="T600" i="3"/>
  <c r="T564" i="3"/>
  <c r="AJ557" i="3"/>
  <c r="AJ636" i="3"/>
  <c r="AJ590" i="3"/>
  <c r="AJ588" i="3"/>
  <c r="AJ589" i="3"/>
  <c r="AK566" i="3"/>
  <c r="Q566" i="3"/>
  <c r="AQ566" i="3"/>
  <c r="AP566" i="3"/>
  <c r="AQ560" i="3"/>
  <c r="AP560" i="3"/>
  <c r="T609" i="3"/>
  <c r="AK636" i="3"/>
  <c r="Q636" i="3"/>
  <c r="AQ636" i="3"/>
  <c r="AP636" i="3"/>
  <c r="AQ570" i="3"/>
  <c r="AP570" i="3"/>
  <c r="AQ595" i="3"/>
  <c r="AP595" i="3"/>
  <c r="AK638" i="3"/>
  <c r="Q638" i="3"/>
  <c r="AQ638" i="3"/>
  <c r="AP638" i="3"/>
  <c r="AJ607" i="3"/>
  <c r="AK554" i="3"/>
  <c r="Q554" i="3"/>
  <c r="AQ554" i="3"/>
  <c r="AP554" i="3"/>
  <c r="AJ563" i="3"/>
  <c r="T618" i="3"/>
  <c r="AK559" i="3"/>
  <c r="Q559" i="3"/>
  <c r="AQ559" i="3"/>
  <c r="AP559" i="3"/>
  <c r="AJ616" i="3"/>
  <c r="AJ597" i="3"/>
  <c r="T601" i="3"/>
  <c r="T613" i="3"/>
  <c r="T629" i="3"/>
  <c r="AK629" i="3"/>
  <c r="Q629" i="3"/>
  <c r="AQ629" i="3"/>
  <c r="AJ627" i="3"/>
  <c r="AK627" i="3"/>
  <c r="Q627" i="3"/>
  <c r="T622" i="3"/>
  <c r="T562" i="3"/>
  <c r="AJ601" i="3"/>
  <c r="AJ602" i="3"/>
  <c r="AJ611" i="3"/>
  <c r="AJ596" i="3"/>
  <c r="T623" i="3"/>
  <c r="AQ631" i="3"/>
  <c r="AP631" i="3"/>
  <c r="T637" i="3"/>
  <c r="AJ623" i="3"/>
  <c r="AJ584" i="3"/>
  <c r="AJ626" i="3"/>
  <c r="T604" i="3"/>
  <c r="AJ620" i="3"/>
  <c r="T571" i="3"/>
  <c r="AQ571" i="3"/>
  <c r="T612" i="3"/>
  <c r="T586" i="3"/>
  <c r="AQ586" i="3"/>
  <c r="AJ568" i="3"/>
  <c r="T634" i="3"/>
  <c r="T594" i="3"/>
  <c r="AJ640" i="3"/>
  <c r="AQ625" i="3"/>
  <c r="AP625" i="3"/>
  <c r="AJ565" i="3"/>
  <c r="AJ555" i="3"/>
  <c r="T598" i="3"/>
  <c r="AQ598" i="3"/>
  <c r="AJ592" i="3"/>
  <c r="AQ635" i="3"/>
  <c r="AP635" i="3"/>
  <c r="AJ639" i="3"/>
  <c r="AK576" i="3"/>
  <c r="Q576" i="3"/>
  <c r="AQ576" i="3"/>
  <c r="AP576" i="3"/>
  <c r="AJ560" i="3"/>
  <c r="AK560" i="3"/>
  <c r="Q560" i="3"/>
  <c r="T589" i="3"/>
  <c r="AK589" i="3"/>
  <c r="Q589" i="3"/>
  <c r="AQ589" i="3"/>
  <c r="AJ605" i="3"/>
  <c r="T608" i="3"/>
  <c r="AJ631" i="3"/>
  <c r="AK631" i="3"/>
  <c r="Q631" i="3"/>
  <c r="T619" i="3"/>
  <c r="AJ570" i="3"/>
  <c r="AK570" i="3"/>
  <c r="Q570" i="3"/>
  <c r="T611" i="3"/>
  <c r="AJ591" i="3"/>
  <c r="AK564" i="3"/>
  <c r="Q564" i="3"/>
  <c r="AQ564" i="3"/>
  <c r="AP564" i="3"/>
  <c r="T596" i="3"/>
  <c r="AK596" i="3"/>
  <c r="Q596" i="3"/>
  <c r="AQ596" i="3"/>
  <c r="AJ571" i="3"/>
  <c r="AK571" i="3"/>
  <c r="Q571" i="3"/>
  <c r="T620" i="3"/>
  <c r="AJ553" i="3"/>
  <c r="AK613" i="3"/>
  <c r="Q613" i="3"/>
  <c r="AQ613" i="3"/>
  <c r="AP613" i="3"/>
  <c r="AJ612" i="3"/>
  <c r="AQ622" i="3"/>
  <c r="AP622" i="3"/>
  <c r="T587" i="3"/>
  <c r="Q578" i="3"/>
  <c r="AK578" i="3"/>
  <c r="AJ578" i="3"/>
  <c r="AQ621" i="3"/>
  <c r="AP621" i="3"/>
  <c r="AK618" i="3"/>
  <c r="Q618" i="3"/>
  <c r="AQ618" i="3"/>
  <c r="AP618" i="3"/>
  <c r="AJ617" i="3"/>
  <c r="AJ614" i="3"/>
  <c r="AJ628" i="3"/>
  <c r="T630" i="3"/>
  <c r="Q586" i="3"/>
  <c r="AK586" i="3"/>
  <c r="AJ586" i="3"/>
  <c r="T633" i="3"/>
  <c r="AK634" i="3"/>
  <c r="Q634" i="3"/>
  <c r="AQ634" i="3"/>
  <c r="AP634" i="3"/>
  <c r="AK594" i="3"/>
  <c r="Q594" i="3"/>
  <c r="AQ594" i="3"/>
  <c r="AP594" i="3"/>
  <c r="T632" i="3"/>
  <c r="AK600" i="3"/>
  <c r="Q600" i="3"/>
  <c r="AQ600" i="3"/>
  <c r="AP600" i="3"/>
  <c r="Q598" i="3"/>
  <c r="AK598" i="3"/>
  <c r="AJ598" i="3"/>
  <c r="AJ619" i="3"/>
  <c r="T605" i="3"/>
  <c r="AJ583" i="3"/>
  <c r="AK601" i="3"/>
  <c r="Q601" i="3"/>
  <c r="AQ601" i="3"/>
  <c r="AP601" i="3"/>
  <c r="AQ561" i="3"/>
  <c r="AP561" i="3"/>
  <c r="AK611" i="3"/>
  <c r="Q611" i="3"/>
  <c r="AQ611" i="3"/>
  <c r="AP611" i="3"/>
  <c r="T581" i="3"/>
  <c r="AK620" i="3"/>
  <c r="Q620" i="3"/>
  <c r="AQ620" i="3"/>
  <c r="AP620" i="3"/>
  <c r="AK616" i="3"/>
  <c r="Q616" i="3"/>
  <c r="AQ616" i="3"/>
  <c r="AP616" i="3"/>
  <c r="AK597" i="3"/>
  <c r="Q597" i="3"/>
  <c r="AQ597" i="3"/>
  <c r="AP597" i="3"/>
  <c r="T603" i="3"/>
  <c r="AJ599" i="3"/>
  <c r="T592" i="3"/>
  <c r="AJ635" i="3"/>
  <c r="AK635" i="3"/>
  <c r="Q635" i="3"/>
  <c r="AK557" i="3"/>
  <c r="Q557" i="3"/>
  <c r="AQ557" i="3"/>
  <c r="AP557" i="3"/>
  <c r="AK602" i="3"/>
  <c r="Q602" i="3"/>
  <c r="AQ602" i="3"/>
  <c r="AP602" i="3"/>
  <c r="AK588" i="3"/>
  <c r="Q588" i="3"/>
  <c r="AQ588" i="3"/>
  <c r="AP588" i="3"/>
  <c r="AK590" i="3"/>
  <c r="Q590" i="3"/>
  <c r="AQ590" i="3"/>
  <c r="AP590" i="3"/>
  <c r="AJ581" i="3"/>
  <c r="T573" i="3"/>
  <c r="AJ574" i="3"/>
  <c r="AK584" i="3"/>
  <c r="Q584" i="3"/>
  <c r="AQ584" i="3"/>
  <c r="AP584" i="3"/>
  <c r="AK626" i="3"/>
  <c r="Q626" i="3"/>
  <c r="AQ626" i="3"/>
  <c r="AP626" i="3"/>
  <c r="AJ556" i="3"/>
  <c r="T575" i="3"/>
  <c r="AK563" i="3"/>
  <c r="Q563" i="3"/>
  <c r="AQ563" i="3"/>
  <c r="AP563" i="3"/>
  <c r="T585" i="3"/>
  <c r="AK640" i="3"/>
  <c r="Q640" i="3"/>
  <c r="AQ640" i="3"/>
  <c r="AP640" i="3"/>
  <c r="AP641" i="3"/>
  <c r="AK565" i="3"/>
  <c r="Q565" i="3"/>
  <c r="AQ565" i="3"/>
  <c r="AP565" i="3"/>
  <c r="AK555" i="3"/>
  <c r="Q555" i="3"/>
  <c r="AQ555" i="3"/>
  <c r="AP555" i="3"/>
  <c r="AJ573" i="3"/>
  <c r="AK639" i="3"/>
  <c r="Q639" i="3"/>
  <c r="AQ639" i="3"/>
  <c r="AP639" i="3"/>
  <c r="AJ625" i="3"/>
  <c r="AK625" i="3"/>
  <c r="Q625" i="3"/>
  <c r="AJ561" i="3"/>
  <c r="AK561" i="3"/>
  <c r="Q561" i="3"/>
  <c r="AP617" i="3"/>
  <c r="AJ615" i="3"/>
  <c r="AP572" i="3"/>
  <c r="AK583" i="3"/>
  <c r="Q583" i="3"/>
  <c r="AQ583" i="3"/>
  <c r="AP583" i="3"/>
  <c r="AQ582" i="3"/>
  <c r="AP582" i="3"/>
  <c r="AK609" i="3"/>
  <c r="Q609" i="3"/>
  <c r="AQ609" i="3"/>
  <c r="AP609" i="3"/>
  <c r="AK574" i="3"/>
  <c r="Q574" i="3"/>
  <c r="AQ574" i="3"/>
  <c r="AP574" i="3"/>
  <c r="AK556" i="3"/>
  <c r="Q556" i="3"/>
  <c r="AQ556" i="3"/>
  <c r="AP556" i="3"/>
  <c r="AJ582" i="3"/>
  <c r="AK582" i="3"/>
  <c r="Q582" i="3"/>
  <c r="AJ622" i="3"/>
  <c r="AK622" i="3"/>
  <c r="Q622" i="3"/>
  <c r="AK553" i="3"/>
  <c r="Q553" i="3"/>
  <c r="AQ553" i="3"/>
  <c r="AP553" i="3"/>
  <c r="AK581" i="3"/>
  <c r="Q581" i="3"/>
  <c r="AQ581" i="3"/>
  <c r="AP581" i="3"/>
  <c r="AJ595" i="3"/>
  <c r="AK595" i="3"/>
  <c r="Q595" i="3"/>
  <c r="AK591" i="3"/>
  <c r="Q591" i="3"/>
  <c r="AQ591" i="3"/>
  <c r="AP591" i="3"/>
  <c r="AK573" i="3"/>
  <c r="Q573" i="3"/>
  <c r="AQ573" i="3"/>
  <c r="AP573" i="3"/>
  <c r="T617" i="3"/>
  <c r="AK617" i="3"/>
  <c r="Q617" i="3"/>
  <c r="AQ617" i="3"/>
  <c r="AJ610" i="3"/>
  <c r="T568" i="3"/>
  <c r="T577" i="3"/>
  <c r="AJ630" i="3"/>
  <c r="T572" i="3"/>
  <c r="AQ572" i="3"/>
  <c r="T628" i="3"/>
  <c r="T663" i="3"/>
  <c r="AQ569" i="3"/>
  <c r="AP569" i="3"/>
  <c r="AQ603" i="3"/>
  <c r="AP603" i="3"/>
  <c r="AJ641" i="3"/>
  <c r="Q603" i="3"/>
  <c r="AK603" i="3"/>
  <c r="AJ603" i="3"/>
  <c r="AJ621" i="3"/>
  <c r="AK621" i="3"/>
  <c r="Q621" i="3"/>
  <c r="AJ577" i="3"/>
  <c r="AK612" i="3"/>
  <c r="Q612" i="3"/>
  <c r="AQ612" i="3"/>
  <c r="AP612" i="3"/>
  <c r="AJ569" i="3"/>
  <c r="AK569" i="3"/>
  <c r="Q569" i="3"/>
  <c r="AJ567" i="3"/>
  <c r="Q572" i="3"/>
  <c r="AK572" i="3"/>
  <c r="AJ572" i="3"/>
  <c r="AK585" i="3"/>
  <c r="Q585" i="3"/>
  <c r="AQ585" i="3"/>
  <c r="AP585" i="3"/>
  <c r="AK593" i="3"/>
  <c r="Q593" i="3"/>
  <c r="AQ593" i="3"/>
  <c r="AP593" i="3"/>
  <c r="AK633" i="3"/>
  <c r="Q633" i="3"/>
  <c r="AQ633" i="3"/>
  <c r="AP633" i="3"/>
  <c r="AQ637" i="3"/>
  <c r="AP637" i="3"/>
  <c r="AK628" i="3"/>
  <c r="Q628" i="3"/>
  <c r="AQ628" i="3"/>
  <c r="AP628" i="3"/>
  <c r="AK599" i="3"/>
  <c r="Q599" i="3"/>
  <c r="AQ599" i="3"/>
  <c r="AP599" i="3"/>
  <c r="AK587" i="3"/>
  <c r="Q587" i="3"/>
  <c r="AQ587" i="3"/>
  <c r="AP587" i="3"/>
  <c r="T552" i="3"/>
  <c r="T551" i="3"/>
  <c r="AK575" i="3"/>
  <c r="Q575" i="3"/>
  <c r="AQ575" i="3"/>
  <c r="AP575" i="3"/>
  <c r="AK632" i="3"/>
  <c r="Q632" i="3"/>
  <c r="AQ632" i="3"/>
  <c r="AP632" i="3"/>
  <c r="T641" i="3"/>
  <c r="AK641" i="3"/>
  <c r="Q641" i="3"/>
  <c r="AQ641" i="3"/>
  <c r="T607" i="3"/>
  <c r="T606" i="3"/>
  <c r="AK605" i="3"/>
  <c r="Q605" i="3"/>
  <c r="AQ605" i="3"/>
  <c r="AP605" i="3"/>
  <c r="AK592" i="3"/>
  <c r="Q592" i="3"/>
  <c r="AQ592" i="3"/>
  <c r="AP592" i="3"/>
  <c r="AK619" i="3"/>
  <c r="Q619" i="3"/>
  <c r="AQ619" i="3"/>
  <c r="AP619" i="3"/>
  <c r="AK615" i="3"/>
  <c r="Q615" i="3"/>
  <c r="AQ615" i="3"/>
  <c r="AP615" i="3"/>
  <c r="AK630" i="3"/>
  <c r="Q630" i="3"/>
  <c r="AQ630" i="3"/>
  <c r="AP630" i="3"/>
  <c r="AK608" i="3"/>
  <c r="Q608" i="3"/>
  <c r="AQ608" i="3"/>
  <c r="AP608" i="3"/>
  <c r="AK607" i="3"/>
  <c r="Q607" i="3"/>
  <c r="AQ607" i="3"/>
  <c r="AP607" i="3"/>
  <c r="AJ637" i="3"/>
  <c r="AK637" i="3"/>
  <c r="Q637" i="3"/>
  <c r="AK568" i="3"/>
  <c r="Q568" i="3"/>
  <c r="AQ568" i="3"/>
  <c r="AP568" i="3"/>
  <c r="AK580" i="3"/>
  <c r="Q580" i="3"/>
  <c r="AQ580" i="3"/>
  <c r="AP580" i="3"/>
  <c r="AK623" i="3"/>
  <c r="Q623" i="3"/>
  <c r="AQ623" i="3"/>
  <c r="AP623" i="3"/>
  <c r="AK614" i="3"/>
  <c r="Q614" i="3"/>
  <c r="AQ614" i="3"/>
  <c r="AP614" i="3"/>
  <c r="AK567" i="3"/>
  <c r="Q567" i="3"/>
  <c r="AQ567" i="3"/>
  <c r="AP567" i="3"/>
  <c r="AJ552" i="3"/>
  <c r="AK552" i="3"/>
  <c r="Q552" i="3"/>
  <c r="AK577" i="3"/>
  <c r="Q577" i="3"/>
  <c r="AQ577" i="3"/>
  <c r="AP577" i="3"/>
  <c r="AK604" i="3"/>
  <c r="Q604" i="3"/>
  <c r="AQ604" i="3"/>
  <c r="AP604" i="3"/>
  <c r="AK562" i="3"/>
  <c r="Q562" i="3"/>
  <c r="AQ562" i="3"/>
  <c r="AP562" i="3"/>
  <c r="AK610" i="3"/>
  <c r="Q610" i="3"/>
  <c r="AQ610" i="3"/>
  <c r="AP610" i="3"/>
</calcChain>
</file>

<file path=xl/sharedStrings.xml><?xml version="1.0" encoding="utf-8"?>
<sst xmlns="http://schemas.openxmlformats.org/spreadsheetml/2006/main" count="1816" uniqueCount="372">
  <si>
    <t>ПЛАН</t>
  </si>
  <si>
    <t>Всего расселяемая площадь жилых помещений</t>
  </si>
  <si>
    <t>всего</t>
  </si>
  <si>
    <t>в том числе</t>
  </si>
  <si>
    <t>выкуп жилых помещений у собственников</t>
  </si>
  <si>
    <t>строительство домов</t>
  </si>
  <si>
    <t>приобретение жилых помещений у лиц, не являющихся застройщиками</t>
  </si>
  <si>
    <t>в строящихся домах</t>
  </si>
  <si>
    <t>в домах, введенных в эксплуатацию</t>
  </si>
  <si>
    <t>стоимость</t>
  </si>
  <si>
    <t>кв. м</t>
  </si>
  <si>
    <t>руб.</t>
  </si>
  <si>
    <t>№ п/п</t>
  </si>
  <si>
    <t>Вид собственности (частная 224) -1 ЭТАП</t>
  </si>
  <si>
    <t>Вид собственности (муниципальная 54) -1 ЭТАП.</t>
  </si>
  <si>
    <t>Число жителей, планируемых к переселению</t>
  </si>
  <si>
    <t>Количество расселяемых жилых помещений</t>
  </si>
  <si>
    <t>Количество комнат</t>
  </si>
  <si>
    <t>Стоимость 1 кв. метра жилой площади</t>
  </si>
  <si>
    <t>Стоимость 1 кв. м по факту</t>
  </si>
  <si>
    <t>% федерация</t>
  </si>
  <si>
    <t>% краевой</t>
  </si>
  <si>
    <t xml:space="preserve">Объем финансирования </t>
  </si>
  <si>
    <t>Планируемая дата окончания расселения</t>
  </si>
  <si>
    <t>Исполнительное производство</t>
  </si>
  <si>
    <t>Всего:</t>
  </si>
  <si>
    <t>в том числе:</t>
  </si>
  <si>
    <t>Выплата выкупной стоимости жилого помещения</t>
  </si>
  <si>
    <t>Приобретение жилых помещений у лиц, не являющихся застройщиками</t>
  </si>
  <si>
    <t>Переселение в свободный жилищный фонд</t>
  </si>
  <si>
    <t xml:space="preserve">Договор о развитии застроенной территории
</t>
  </si>
  <si>
    <t xml:space="preserve">
Строительство домов
</t>
  </si>
  <si>
    <t xml:space="preserve">Приобретение жилых помещений у застройщиков в строящихся домах
</t>
  </si>
  <si>
    <t>Приобретение жилых помещений у застройщиков в домах, введенных в эксплуатацию</t>
  </si>
  <si>
    <t>Договор о развитии застроенной территории</t>
  </si>
  <si>
    <t>Строительство домов</t>
  </si>
  <si>
    <t>Приобретение жилых помещений у застройщиков в строящихся домах</t>
  </si>
  <si>
    <t>дата и номер ИП</t>
  </si>
  <si>
    <t>Адрес</t>
  </si>
  <si>
    <t>ФИО</t>
  </si>
  <si>
    <t>Сумма</t>
  </si>
  <si>
    <t>кол-во помещений в частной собственности</t>
  </si>
  <si>
    <t xml:space="preserve">площадь кв.м, в  частной собственности </t>
  </si>
  <si>
    <t>кол-во помещений в муниципальной собственности</t>
  </si>
  <si>
    <t>площадь кв. мв  муниципальной собственности</t>
  </si>
  <si>
    <t xml:space="preserve">за счет средств государственной корпорации - Фонда содействия реформированию жилищно-коммунального хозяйства </t>
  </si>
  <si>
    <t>за счет средств бюджета Алтайского края</t>
  </si>
  <si>
    <t>за счет средств местного бюджета</t>
  </si>
  <si>
    <t>средства собствеников жилых помещений</t>
  </si>
  <si>
    <t>чел.</t>
  </si>
  <si>
    <t>ед.</t>
  </si>
  <si>
    <t>шт.</t>
  </si>
  <si>
    <t>кв.м</t>
  </si>
  <si>
    <t>да/нет</t>
  </si>
  <si>
    <t>Всего по этапу 2019-2020 годов                  по г.Барнаулу</t>
  </si>
  <si>
    <t>пер.Промышленный 3-й, 3</t>
  </si>
  <si>
    <t>Факт</t>
  </si>
  <si>
    <t>квартира №1</t>
  </si>
  <si>
    <t>частная</t>
  </si>
  <si>
    <t>да</t>
  </si>
  <si>
    <t>квартира №2</t>
  </si>
  <si>
    <t>квартира №3</t>
  </si>
  <si>
    <t>муниципальная</t>
  </si>
  <si>
    <t>квартира №4</t>
  </si>
  <si>
    <t>квартира №5</t>
  </si>
  <si>
    <t>квартира №6</t>
  </si>
  <si>
    <t>квартира №7</t>
  </si>
  <si>
    <t>квартира №8</t>
  </si>
  <si>
    <t>пр-кт Ленина, 127</t>
  </si>
  <si>
    <t>квартира №9</t>
  </si>
  <si>
    <t>квартира №11</t>
  </si>
  <si>
    <t>квартира №14</t>
  </si>
  <si>
    <t>квартира №16</t>
  </si>
  <si>
    <t>квартира №17</t>
  </si>
  <si>
    <t>квартира №18</t>
  </si>
  <si>
    <t>квартира №19</t>
  </si>
  <si>
    <t>квартира №20</t>
  </si>
  <si>
    <t>квартира №20а</t>
  </si>
  <si>
    <t>квартира №21</t>
  </si>
  <si>
    <t>квартира №22</t>
  </si>
  <si>
    <t>квартира №23</t>
  </si>
  <si>
    <t>квартира №24</t>
  </si>
  <si>
    <t>квартира №25</t>
  </si>
  <si>
    <t>пр-кт Ленина, 129/3</t>
  </si>
  <si>
    <t xml:space="preserve"> </t>
  </si>
  <si>
    <t>квартира №10</t>
  </si>
  <si>
    <t>квартира №12</t>
  </si>
  <si>
    <t>квартира №13</t>
  </si>
  <si>
    <t>квартира №15</t>
  </si>
  <si>
    <t>пр-кт Ленина, 183</t>
  </si>
  <si>
    <t>проезд Заводской 9-й, 12</t>
  </si>
  <si>
    <t>ул.Беляева, 18</t>
  </si>
  <si>
    <t>квартира №2, ком.2</t>
  </si>
  <si>
    <t>квартира №2, ком.4</t>
  </si>
  <si>
    <t>квартира №2, ком.3</t>
  </si>
  <si>
    <t>квартира №5, ком.4</t>
  </si>
  <si>
    <t>квартира №5, ком.5, к 6</t>
  </si>
  <si>
    <t>ул.Беляева, 20</t>
  </si>
  <si>
    <t>ул.Карла Маркса, 66</t>
  </si>
  <si>
    <t>ул.Кутузова, 10</t>
  </si>
  <si>
    <t>ул.Кутузова, 12</t>
  </si>
  <si>
    <t>ул.Смирнова, 5</t>
  </si>
  <si>
    <t>квартира №3а</t>
  </si>
  <si>
    <t>квартира №3б</t>
  </si>
  <si>
    <t>квартира №5а</t>
  </si>
  <si>
    <t>ул.Ярных, 29</t>
  </si>
  <si>
    <t>квартира №6а</t>
  </si>
  <si>
    <t>квартира №7а</t>
  </si>
  <si>
    <t>ул.Мало-Олонская, 29</t>
  </si>
  <si>
    <t>ул.Чкалова, 10а</t>
  </si>
  <si>
    <t>квартира №5 ком.1</t>
  </si>
  <si>
    <t>квартира №5 ком2</t>
  </si>
  <si>
    <t>ул.Никитина, 129</t>
  </si>
  <si>
    <t>ул.Папанинцев, 179а</t>
  </si>
  <si>
    <t>ул.Ползунова, 8</t>
  </si>
  <si>
    <t>ул.Привокзальная, 17</t>
  </si>
  <si>
    <t>ул.Пушкина, 29в</t>
  </si>
  <si>
    <t>ул.Пушкина, 88</t>
  </si>
  <si>
    <t>ул.Северо-Западная, 11</t>
  </si>
  <si>
    <t>квартира №2а</t>
  </si>
  <si>
    <t>ул.Северо-Западная, 9</t>
  </si>
  <si>
    <t>квартира №2 к.2</t>
  </si>
  <si>
    <t>квартира №11а</t>
  </si>
  <si>
    <t>квартира №11б</t>
  </si>
  <si>
    <t>квартира №11в</t>
  </si>
  <si>
    <t>квартира №11г</t>
  </si>
  <si>
    <t>ул.Эмилии Алексеевой, 21</t>
  </si>
  <si>
    <t>квартира №2 ком 5</t>
  </si>
  <si>
    <t>квартира №2 к.6</t>
  </si>
  <si>
    <t>квартира №5 к 1</t>
  </si>
  <si>
    <t xml:space="preserve">квартира №6 </t>
  </si>
  <si>
    <t>ул.Главная, 2</t>
  </si>
  <si>
    <t xml:space="preserve">квартира №2 </t>
  </si>
  <si>
    <t>квартира №2б</t>
  </si>
  <si>
    <t xml:space="preserve">квартира №4 </t>
  </si>
  <si>
    <t>ул.Главная, 6</t>
  </si>
  <si>
    <t xml:space="preserve">квартира №1 </t>
  </si>
  <si>
    <t xml:space="preserve">квартира №3 </t>
  </si>
  <si>
    <t xml:space="preserve">квартира №7 </t>
  </si>
  <si>
    <t xml:space="preserve">квартира №10 </t>
  </si>
  <si>
    <t xml:space="preserve">квартира №12 </t>
  </si>
  <si>
    <t xml:space="preserve">квартира №14 </t>
  </si>
  <si>
    <t>ул.Карагандинская, 15</t>
  </si>
  <si>
    <t>ул.Северо-Западная, 13</t>
  </si>
  <si>
    <t>квартира № 3</t>
  </si>
  <si>
    <t xml:space="preserve">квартира №5 </t>
  </si>
  <si>
    <t xml:space="preserve">квартира №6а </t>
  </si>
  <si>
    <t xml:space="preserve">квартира №8 </t>
  </si>
  <si>
    <t xml:space="preserve">квартира №9 </t>
  </si>
  <si>
    <t xml:space="preserve">квартира №11 </t>
  </si>
  <si>
    <t>ул.Смирнова, 3</t>
  </si>
  <si>
    <t>квартира №2 (ком.2)</t>
  </si>
  <si>
    <t xml:space="preserve">квартира №4а </t>
  </si>
  <si>
    <t>проезд Канатный, 71</t>
  </si>
  <si>
    <t>ул.Кирова, 8а</t>
  </si>
  <si>
    <t>Всего по этапу 2020-2021 годов                  по г.Барнаулу</t>
  </si>
  <si>
    <t>ул.Лермонтова, 36</t>
  </si>
  <si>
    <t>ул.Линейная, 12</t>
  </si>
  <si>
    <t>квартира №1а</t>
  </si>
  <si>
    <t>ул.Петра Сухова, 59</t>
  </si>
  <si>
    <t>ул.Силикатная, 9</t>
  </si>
  <si>
    <t>д</t>
  </si>
  <si>
    <t>квартира №25а</t>
  </si>
  <si>
    <t>квартира №30</t>
  </si>
  <si>
    <t>квартира №32</t>
  </si>
  <si>
    <t>квартира №34</t>
  </si>
  <si>
    <t>ул.Смирнова, 71</t>
  </si>
  <si>
    <t>ул.Смирнова, 73</t>
  </si>
  <si>
    <t>квартира №7б</t>
  </si>
  <si>
    <t>ул.Юрина, 4</t>
  </si>
  <si>
    <t>ул. Ярных, 50</t>
  </si>
  <si>
    <t>квартира №4а</t>
  </si>
  <si>
    <t>квартира №4б</t>
  </si>
  <si>
    <t>квартира №8а</t>
  </si>
  <si>
    <t>квартира №8б</t>
  </si>
  <si>
    <t>квартира №10б</t>
  </si>
  <si>
    <t>квартира №10а</t>
  </si>
  <si>
    <t>ул.Силикатная, 14</t>
  </si>
  <si>
    <t>8</t>
  </si>
  <si>
    <t>183,3</t>
  </si>
  <si>
    <t>2</t>
  </si>
  <si>
    <t>42,7</t>
  </si>
  <si>
    <t>ул.Анатолия, 146</t>
  </si>
  <si>
    <t>ул.Гоголя, 240</t>
  </si>
  <si>
    <t>ул.Пушкина, 77</t>
  </si>
  <si>
    <t>ул.Тимуровская, 50</t>
  </si>
  <si>
    <t>квартира №26</t>
  </si>
  <si>
    <t>квартира №27</t>
  </si>
  <si>
    <t>квартира №28</t>
  </si>
  <si>
    <t>квартира №29</t>
  </si>
  <si>
    <t>квартира №31</t>
  </si>
  <si>
    <t>квартира №33</t>
  </si>
  <si>
    <t>квартира №35</t>
  </si>
  <si>
    <t>ул.Эмилии Алексеевой, 13</t>
  </si>
  <si>
    <t>ул.Ярных, 52</t>
  </si>
  <si>
    <t>квартира №2 ком 1</t>
  </si>
  <si>
    <t>квартира №3 ком 4</t>
  </si>
  <si>
    <t>квартира №3 ком 5</t>
  </si>
  <si>
    <t>квартира №3 ком 6</t>
  </si>
  <si>
    <t>квартира №3 ком 9</t>
  </si>
  <si>
    <t>квартира №6 ком 4</t>
  </si>
  <si>
    <t>квартира №6 ком 6</t>
  </si>
  <si>
    <t>квартира №7 ком 2</t>
  </si>
  <si>
    <t>квартира №7 ком 5</t>
  </si>
  <si>
    <t>квартира №7 ком 4</t>
  </si>
  <si>
    <t>квартира №7 ком 3</t>
  </si>
  <si>
    <t>пер.Колхозный, 32</t>
  </si>
  <si>
    <t>пр-кт Калинина, 49</t>
  </si>
  <si>
    <t>квартира №7в</t>
  </si>
  <si>
    <t>Всего по этапу 2021-2022 годов                  по г.Барнаулу</t>
  </si>
  <si>
    <t>ул.Антона Петрова, 105</t>
  </si>
  <si>
    <t>пер.Трудовой, 6</t>
  </si>
  <si>
    <t>ул.80 Гвардейской Дивизии, 56</t>
  </si>
  <si>
    <t>проезд Канатный, 55</t>
  </si>
  <si>
    <t>Павловский тракт, 15</t>
  </si>
  <si>
    <t>Павловский тракт, 13</t>
  </si>
  <si>
    <t>Всего по этапу 2022-2023 годов                  по г.Барнаулу</t>
  </si>
  <si>
    <t>ул.Бехтерева, 1</t>
  </si>
  <si>
    <t>ул.Водников, 20</t>
  </si>
  <si>
    <t>ул.Водников, 27</t>
  </si>
  <si>
    <t>ул.Водников, 28</t>
  </si>
  <si>
    <t>ул.Водников, 29</t>
  </si>
  <si>
    <t>ул.Водников, 30</t>
  </si>
  <si>
    <t>ул.Водников, 39</t>
  </si>
  <si>
    <t>ул.Водников, 41</t>
  </si>
  <si>
    <t>ул.Восточная, 100</t>
  </si>
  <si>
    <t>ул.Гоголя, 101А</t>
  </si>
  <si>
    <t>ул.Кольцова, 6</t>
  </si>
  <si>
    <t>ул.Короленко, 97</t>
  </si>
  <si>
    <t>ул.Куета, 5</t>
  </si>
  <si>
    <t>ул.Мамонтова, 246</t>
  </si>
  <si>
    <t>ул.Никитина, 128</t>
  </si>
  <si>
    <t>ул.Петра Сухова, 36</t>
  </si>
  <si>
    <t>ул.Петра Сухова, 38</t>
  </si>
  <si>
    <t>ул.Петра Сухова, 4</t>
  </si>
  <si>
    <t>ул.Петра Сухова, 51</t>
  </si>
  <si>
    <t>ул.Петра Сухова, 8</t>
  </si>
  <si>
    <t>ул.П.С.Кулагина, 36</t>
  </si>
  <si>
    <t>ул.П.С.Кулагина, 66</t>
  </si>
  <si>
    <t>ул.Силикатная, 13</t>
  </si>
  <si>
    <t>ул.Смирнова, 79</t>
  </si>
  <si>
    <t>ул.Советской Армии, 54</t>
  </si>
  <si>
    <t>ул.Советской Армии, 64</t>
  </si>
  <si>
    <t>ул.Строительная 2-я, 46</t>
  </si>
  <si>
    <t>ул.Тимуровская, 24</t>
  </si>
  <si>
    <t>ул.Тимуровская, 32</t>
  </si>
  <si>
    <t>ул.Цеховая, 14а</t>
  </si>
  <si>
    <t>ул.Чеглецова, 11</t>
  </si>
  <si>
    <t>ул.Чеглецова, 13</t>
  </si>
  <si>
    <t>ул.Чехова, 7</t>
  </si>
  <si>
    <t>ул.Чкалова, 54</t>
  </si>
  <si>
    <t>пер.Капитальный, 39</t>
  </si>
  <si>
    <t>ул.80 Гвардейской Дивизии, 50</t>
  </si>
  <si>
    <t>ул.80 Гвардейской Дивизии, 54</t>
  </si>
  <si>
    <t>ул.Анатолия, 96</t>
  </si>
  <si>
    <t>ул.Водников, 26</t>
  </si>
  <si>
    <t>ул.Водопроводная, 115</t>
  </si>
  <si>
    <t>ул.Водопроводная, 119</t>
  </si>
  <si>
    <t>ул.Декабристов, 6</t>
  </si>
  <si>
    <t>ул.Декабристов, 8</t>
  </si>
  <si>
    <t>ул.Кольцова, 2</t>
  </si>
  <si>
    <t>ул.Лермонтова, 7</t>
  </si>
  <si>
    <t>ул.Линейная, 28</t>
  </si>
  <si>
    <t>ул.Эмилии Алексеевой, 11</t>
  </si>
  <si>
    <t>Всего по этапу 2023-2024 годов                  по г.Барнаулу</t>
  </si>
  <si>
    <t>ул.Интернациональная, 4а</t>
  </si>
  <si>
    <t>ул.Карагандинская, 11</t>
  </si>
  <si>
    <t>ул.Максима Горького, 22</t>
  </si>
  <si>
    <t>ул.Мамонтова, 244</t>
  </si>
  <si>
    <t>ул.Маяковского, 10</t>
  </si>
  <si>
    <t>ул.Маяковского, 14</t>
  </si>
  <si>
    <t>ул.Парижской Коммуны, 66</t>
  </si>
  <si>
    <t>ул.Петра Сухова, 50</t>
  </si>
  <si>
    <t>ул.П.С.Кулагина, 13</t>
  </si>
  <si>
    <t>ул.П.С.Кулагина, 15</t>
  </si>
  <si>
    <t>ул.Рылеева, 5</t>
  </si>
  <si>
    <t>ул.Рылеева, 9</t>
  </si>
  <si>
    <t>ул.Силикатная, 7</t>
  </si>
  <si>
    <t>ул.Советской Армии, 164</t>
  </si>
  <si>
    <t>ул.Строительная 2-я, 21а</t>
  </si>
  <si>
    <t>ул.Строительная 2-я, 30</t>
  </si>
  <si>
    <t>ул.Строительная 2-я, 60</t>
  </si>
  <si>
    <t>ул.Тимуровская, 42</t>
  </si>
  <si>
    <t>ул.Цеховая, 14</t>
  </si>
  <si>
    <t>ул.Цеховая, 21а</t>
  </si>
  <si>
    <t>ул.Чудненко, 5</t>
  </si>
  <si>
    <t>ул.Эмилии Алексеевой, 17</t>
  </si>
  <si>
    <t>ул.Южные Мастерские, 8</t>
  </si>
  <si>
    <t>ул.Якорная, 4</t>
  </si>
  <si>
    <t>ул.Ярных, 25</t>
  </si>
  <si>
    <t>б-р 9 Января, 98а</t>
  </si>
  <si>
    <t>пр-кт Ленина, 129, корп. 2</t>
  </si>
  <si>
    <t>пр-кт Ленина, 173</t>
  </si>
  <si>
    <t>п.Пригородный, ул.Жданова, 17</t>
  </si>
  <si>
    <t>проезд Заводской 9-й, 14</t>
  </si>
  <si>
    <t>ул.Интернациональная, 89</t>
  </si>
  <si>
    <t>ул.Петра Сухова, 83б</t>
  </si>
  <si>
    <t>ул.Пролетарская, 11а</t>
  </si>
  <si>
    <t>ул.Петра Сухова, 83</t>
  </si>
  <si>
    <t>ул.Малахова, 37</t>
  </si>
  <si>
    <t>Всего по этапу 2024-2025 годов                  по г.Барнаулу</t>
  </si>
  <si>
    <t>г. Барнаул, пр-кт. Ленина, д. 92</t>
  </si>
  <si>
    <t>ремонт</t>
  </si>
  <si>
    <t>г. Барнаул, проезд. Канатный, д. 57</t>
  </si>
  <si>
    <t>расселен</t>
  </si>
  <si>
    <t>г. Барнаул, ул. Витебская, д. 16</t>
  </si>
  <si>
    <t>г. Барнаул, ул. Витебская, д. 3</t>
  </si>
  <si>
    <t>г. Барнаул, ул. Мало-Олонская, д. 41</t>
  </si>
  <si>
    <t>г. Барнаул, ул. Минская, д. 1</t>
  </si>
  <si>
    <t>г. Барнаул, ул. Минская, д. 2</t>
  </si>
  <si>
    <t>г. Барнаул, ул. Профинтерна, д. 20</t>
  </si>
  <si>
    <t>г. Барнаул, ул. Рылеева, д. 11</t>
  </si>
  <si>
    <t>г. Барнаул, ул. Рылеева, д. 13</t>
  </si>
  <si>
    <t>г. Барнаул, ул. Смирнова, д. 98</t>
  </si>
  <si>
    <t>г. Барнаул, ул. Советской Армии, д. 56</t>
  </si>
  <si>
    <t>г. Барнаул, ул. Советской Армии, д. 79</t>
  </si>
  <si>
    <t>г. Барнаул, ул. Советской Армии, д. 83</t>
  </si>
  <si>
    <t>г. Барнаул, ул. Советской Армии, д. 85</t>
  </si>
  <si>
    <t>г. Барнаул, ул. Хлебозаводская, д. 16</t>
  </si>
  <si>
    <t>г. Барнаул, ул. Чкалова, д. 229</t>
  </si>
  <si>
    <t>г. Барнаул, ул. Ярных, д. 23</t>
  </si>
  <si>
    <t>г. Барнаул, ул. Фабричная, д. 83</t>
  </si>
  <si>
    <t>г. Барнаул, пр-кт. Ленина, д. 129</t>
  </si>
  <si>
    <t>Всего 2019-2025 годы                                                                             по г.Барнаулу</t>
  </si>
  <si>
    <t>Наименование</t>
  </si>
  <si>
    <t>ВСЕГО</t>
  </si>
  <si>
    <t>фед</t>
  </si>
  <si>
    <t>край</t>
  </si>
  <si>
    <t>город</t>
  </si>
  <si>
    <t xml:space="preserve">реализации мероприятий по переселению граждан из аварийного жилищного фонда, </t>
  </si>
  <si>
    <t xml:space="preserve">к муниципальной программе </t>
  </si>
  <si>
    <t xml:space="preserve">«Обеспечение устойчивого </t>
  </si>
  <si>
    <t xml:space="preserve">сокращения непригодного </t>
  </si>
  <si>
    <t xml:space="preserve">для проживания жилищного </t>
  </si>
  <si>
    <t>Председатель комитета жилищно-</t>
  </si>
  <si>
    <t>коммунального хозяйства города Барнаула</t>
  </si>
  <si>
    <t>А.Ф.Бенс</t>
  </si>
  <si>
    <t xml:space="preserve">Председатель комитета по финансам, налоговой </t>
  </si>
  <si>
    <t>и кредитной политике города Барнаула</t>
  </si>
  <si>
    <t>Н.А.Тиньгаева</t>
  </si>
  <si>
    <t>2019-2020</t>
  </si>
  <si>
    <t>2020-2021</t>
  </si>
  <si>
    <t>2021-2022</t>
  </si>
  <si>
    <t>2022-2023</t>
  </si>
  <si>
    <t>2023-2024</t>
  </si>
  <si>
    <t>2024-2025</t>
  </si>
  <si>
    <t>Итого</t>
  </si>
  <si>
    <t>Фонд</t>
  </si>
  <si>
    <t>Край</t>
  </si>
  <si>
    <t>% фонд</t>
  </si>
  <si>
    <t>% край</t>
  </si>
  <si>
    <t>% итого</t>
  </si>
  <si>
    <t>тыс. руб.</t>
  </si>
  <si>
    <t>признанного таковым в установленном порядке с 01.01.2012 по 01.01.2017 года, по способам переселения</t>
  </si>
  <si>
    <t>рассе-ляемая площадь</t>
  </si>
  <si>
    <t>договор о развитии застроен-ной терри-тории</t>
  </si>
  <si>
    <t>приобре-таемая площадь</t>
  </si>
  <si>
    <t>сто-имость</t>
  </si>
  <si>
    <t>переселе-ние в сво-бодный жилищ-ный фонд</t>
  </si>
  <si>
    <t>приобретение жилых помещений у застройщиков, в том числе:</t>
  </si>
  <si>
    <t>Всего                   рассе-ляемая площадь жилых помещений</t>
  </si>
  <si>
    <t>Всего по этапу
2019 - 2020 годов</t>
  </si>
  <si>
    <t>Всего по этапу  2020 - 2021 годов</t>
  </si>
  <si>
    <t>Всего по этапу 2021 - 2022 годов</t>
  </si>
  <si>
    <t>Всего по этапу 2022 - 2023 годов</t>
  </si>
  <si>
    <t>Всего по этапу 2023 - 2024 годов</t>
  </si>
  <si>
    <t>Всего по этапу 2024 - 2025 годов</t>
  </si>
  <si>
    <t>Приложение 5</t>
  </si>
  <si>
    <t xml:space="preserve">фонда города Барнаула </t>
  </si>
  <si>
    <t>на 2019-2025 годы»</t>
  </si>
  <si>
    <t>Расселение в рамках Программы, не связанное с приобретением жилых помещений и связанное с приобретением жилых помещений без использования бюджетных средств</t>
  </si>
  <si>
    <t>Расселение в рамках Программы, связанное с приобретением жилых помещений за счет бюджетных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</si>
</sst>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_р_._-;\-* #,##0.00_р_._-;_-* &quot;-&quot;??_р_._-;_-@_-"/>
    <numFmt numFmtId="165" formatCode="#,##0.0"/>
    <numFmt numFmtId="166" formatCode="0.000%"/>
    <numFmt numFmtId="167" formatCode="0.0"/>
    <numFmt numFmtId="168" formatCode="0;[Red]0"/>
    <numFmt numFmtId="169" formatCode="0.0000000000000000"/>
    <numFmt numFmtId="170" formatCode="0.00000000000000000"/>
    <numFmt numFmtId="171" formatCode="0.0000000000000000000"/>
    <numFmt numFmtId="172" formatCode="#,##0.0000000000000000000"/>
    <numFmt numFmtId="173" formatCode="#,##0.00000000000000000000"/>
    <numFmt numFmtId="174" formatCode="#,##0.000000000000000000000"/>
    <numFmt numFmtId="175" formatCode="#,##0.0000000000000000000000"/>
    <numFmt numFmtId="176" formatCode="#,##0.000000000000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sz val="40"/>
      <color indexed="8"/>
      <name val="Times New Roman"/>
      <family val="1"/>
      <charset val="204"/>
    </font>
    <font>
      <sz val="20.5"/>
      <name val="Times New Roman"/>
      <family val="1"/>
      <charset val="204"/>
    </font>
    <font>
      <sz val="20.5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56"/>
      <color theme="1"/>
      <name val="Times New Roman"/>
      <family val="1"/>
      <charset val="204"/>
    </font>
    <font>
      <sz val="62"/>
      <color theme="1"/>
      <name val="Times New Roman"/>
      <family val="1"/>
      <charset val="204"/>
    </font>
    <font>
      <sz val="6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" fontId="4" fillId="0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left" vertical="center" wrapText="1"/>
    </xf>
    <xf numFmtId="3" fontId="5" fillId="0" borderId="18" xfId="0" applyNumberFormat="1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168" fontId="7" fillId="0" borderId="1" xfId="0" applyNumberFormat="1" applyFont="1" applyFill="1" applyBorder="1" applyAlignment="1">
      <alignment horizontal="center" vertical="top" wrapText="1"/>
    </xf>
    <xf numFmtId="49" fontId="4" fillId="0" borderId="20" xfId="0" applyNumberFormat="1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left" vertical="center" wrapText="1"/>
    </xf>
    <xf numFmtId="3" fontId="4" fillId="0" borderId="21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49" fontId="5" fillId="0" borderId="20" xfId="0" applyNumberFormat="1" applyFont="1" applyFill="1" applyBorder="1" applyAlignment="1">
      <alignment horizontal="left" vertical="center" wrapText="1"/>
    </xf>
    <xf numFmtId="165" fontId="5" fillId="0" borderId="16" xfId="0" applyNumberFormat="1" applyFont="1" applyFill="1" applyBorder="1" applyAlignment="1">
      <alignment horizontal="center" vertical="center"/>
    </xf>
    <xf numFmtId="4" fontId="4" fillId="0" borderId="2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wrapText="1"/>
    </xf>
    <xf numFmtId="4" fontId="4" fillId="0" borderId="23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165" fontId="4" fillId="0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166" fontId="2" fillId="0" borderId="4" xfId="2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Fill="1" applyAlignment="1"/>
    <xf numFmtId="0" fontId="11" fillId="0" borderId="0" xfId="0" applyFont="1" applyFill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Fill="1"/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0" xfId="0" applyFont="1"/>
    <xf numFmtId="4" fontId="16" fillId="0" borderId="1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69" fontId="16" fillId="0" borderId="1" xfId="0" applyNumberFormat="1" applyFont="1" applyBorder="1" applyAlignment="1">
      <alignment horizontal="center" vertical="center"/>
    </xf>
    <xf numFmtId="171" fontId="16" fillId="0" borderId="1" xfId="0" applyNumberFormat="1" applyFont="1" applyBorder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170" fontId="16" fillId="0" borderId="1" xfId="0" applyNumberFormat="1" applyFont="1" applyBorder="1" applyAlignment="1">
      <alignment horizontal="center" vertical="center"/>
    </xf>
    <xf numFmtId="170" fontId="16" fillId="0" borderId="0" xfId="0" applyNumberFormat="1" applyFont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vertical="center" wrapText="1"/>
    </xf>
    <xf numFmtId="173" fontId="2" fillId="0" borderId="1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0" fontId="20" fillId="0" borderId="0" xfId="0" applyFont="1" applyFill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0" fillId="0" borderId="0" xfId="0" applyFont="1" applyFill="1" applyAlignment="1">
      <alignment horizontal="left"/>
    </xf>
    <xf numFmtId="0" fontId="19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15" fillId="0" borderId="0" xfId="0" applyNumberFormat="1" applyFont="1" applyFill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view="pageBreakPreview" zoomScale="30" zoomScaleNormal="70" zoomScaleSheetLayoutView="30" workbookViewId="0">
      <selection activeCell="H34" sqref="H34"/>
    </sheetView>
  </sheetViews>
  <sheetFormatPr defaultRowHeight="35.25" x14ac:dyDescent="0.5"/>
  <cols>
    <col min="1" max="1" width="12.85546875" style="163" customWidth="1"/>
    <col min="2" max="2" width="54.28515625" style="164" customWidth="1"/>
    <col min="3" max="3" width="34.28515625" style="164" customWidth="1"/>
    <col min="4" max="4" width="29.85546875" style="164" customWidth="1"/>
    <col min="5" max="5" width="32.42578125" style="164" customWidth="1"/>
    <col min="6" max="6" width="41.140625" style="164" customWidth="1"/>
    <col min="7" max="7" width="32.5703125" style="164" customWidth="1"/>
    <col min="8" max="8" width="32" style="164" customWidth="1"/>
    <col min="9" max="9" width="31.5703125" style="164" customWidth="1"/>
    <col min="10" max="10" width="31.140625" style="164" customWidth="1"/>
    <col min="11" max="11" width="34.7109375" style="164" customWidth="1"/>
    <col min="12" max="12" width="28.7109375" style="164" customWidth="1"/>
    <col min="13" max="13" width="23.28515625" style="164" customWidth="1"/>
    <col min="14" max="14" width="28.85546875" style="164" customWidth="1"/>
    <col min="15" max="15" width="22.7109375" style="164" customWidth="1"/>
    <col min="16" max="16" width="28.28515625" style="164" customWidth="1"/>
    <col min="17" max="17" width="22.42578125" style="164" customWidth="1"/>
    <col min="18" max="18" width="30.5703125" style="164" customWidth="1"/>
    <col min="19" max="19" width="40.5703125" style="164" customWidth="1"/>
    <col min="20" max="20" width="34.85546875" style="164" customWidth="1"/>
    <col min="21" max="16384" width="9.140625" style="164"/>
  </cols>
  <sheetData>
    <row r="1" spans="1:20" ht="68.099999999999994" customHeight="1" x14ac:dyDescent="1.1000000000000001">
      <c r="A1" s="201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7" t="s">
        <v>367</v>
      </c>
      <c r="O1" s="207"/>
      <c r="P1" s="207"/>
      <c r="Q1" s="207"/>
      <c r="R1" s="207"/>
      <c r="S1" s="207"/>
      <c r="T1" s="165"/>
    </row>
    <row r="2" spans="1:20" ht="68.099999999999994" customHeight="1" x14ac:dyDescent="1.1000000000000001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8" t="s">
        <v>330</v>
      </c>
      <c r="O2" s="208"/>
      <c r="P2" s="208"/>
      <c r="Q2" s="208"/>
      <c r="R2" s="208"/>
      <c r="S2" s="208"/>
      <c r="T2" s="166"/>
    </row>
    <row r="3" spans="1:20" ht="68.099999999999994" customHeight="1" x14ac:dyDescent="1.1000000000000001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8" t="s">
        <v>331</v>
      </c>
      <c r="O3" s="208"/>
      <c r="P3" s="208"/>
      <c r="Q3" s="208"/>
      <c r="R3" s="208"/>
      <c r="S3" s="208"/>
      <c r="T3" s="166"/>
    </row>
    <row r="4" spans="1:20" ht="68.099999999999994" customHeight="1" x14ac:dyDescent="1.1000000000000001">
      <c r="A4" s="201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8" t="s">
        <v>332</v>
      </c>
      <c r="O4" s="208"/>
      <c r="P4" s="208"/>
      <c r="Q4" s="208"/>
      <c r="R4" s="208"/>
      <c r="S4" s="208"/>
      <c r="T4" s="166"/>
    </row>
    <row r="5" spans="1:20" ht="68.099999999999994" customHeight="1" x14ac:dyDescent="1.1000000000000001">
      <c r="A5" s="201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8" t="s">
        <v>333</v>
      </c>
      <c r="O5" s="208"/>
      <c r="P5" s="208"/>
      <c r="Q5" s="208"/>
      <c r="R5" s="208"/>
      <c r="S5" s="208"/>
      <c r="T5" s="166"/>
    </row>
    <row r="6" spans="1:20" ht="68.099999999999994" customHeight="1" x14ac:dyDescent="1.1000000000000001">
      <c r="A6" s="201"/>
      <c r="B6" s="202"/>
      <c r="C6" s="202"/>
      <c r="D6" s="203"/>
      <c r="E6" s="202"/>
      <c r="F6" s="202"/>
      <c r="G6" s="202"/>
      <c r="H6" s="202"/>
      <c r="I6" s="202"/>
      <c r="J6" s="202"/>
      <c r="K6" s="202"/>
      <c r="L6" s="202"/>
      <c r="M6" s="202"/>
      <c r="N6" s="208" t="s">
        <v>368</v>
      </c>
      <c r="O6" s="208"/>
      <c r="P6" s="208"/>
      <c r="Q6" s="208"/>
      <c r="R6" s="208"/>
      <c r="S6" s="208"/>
      <c r="T6" s="166"/>
    </row>
    <row r="7" spans="1:20" ht="68.099999999999994" customHeight="1" x14ac:dyDescent="1.1000000000000001">
      <c r="A7" s="201"/>
      <c r="B7" s="202"/>
      <c r="C7" s="202"/>
      <c r="D7" s="202"/>
      <c r="E7" s="203"/>
      <c r="F7" s="202"/>
      <c r="G7" s="202"/>
      <c r="H7" s="202"/>
      <c r="I7" s="202"/>
      <c r="J7" s="202"/>
      <c r="K7" s="202"/>
      <c r="L7" s="202"/>
      <c r="M7" s="202"/>
      <c r="N7" s="208" t="s">
        <v>369</v>
      </c>
      <c r="O7" s="208"/>
      <c r="P7" s="208"/>
      <c r="Q7" s="208"/>
      <c r="R7" s="208"/>
      <c r="S7" s="208"/>
      <c r="T7" s="166"/>
    </row>
    <row r="8" spans="1:20" ht="68.099999999999994" customHeight="1" x14ac:dyDescent="1.1000000000000001">
      <c r="A8" s="201"/>
      <c r="B8" s="202"/>
      <c r="C8" s="203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4"/>
      <c r="Q8" s="204"/>
      <c r="R8" s="204"/>
      <c r="S8" s="204"/>
      <c r="T8" s="166"/>
    </row>
    <row r="9" spans="1:20" ht="68.099999999999994" customHeight="1" x14ac:dyDescent="1.1000000000000001">
      <c r="A9" s="209" t="s">
        <v>0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165"/>
    </row>
    <row r="10" spans="1:20" ht="68.099999999999994" customHeight="1" x14ac:dyDescent="1.1000000000000001">
      <c r="A10" s="209" t="s">
        <v>329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165"/>
    </row>
    <row r="11" spans="1:20" ht="68.099999999999994" customHeight="1" x14ac:dyDescent="1.1000000000000001">
      <c r="A11" s="209" t="s">
        <v>353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165"/>
    </row>
    <row r="12" spans="1:20" ht="52.5" customHeight="1" x14ac:dyDescent="1">
      <c r="A12" s="199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</row>
    <row r="13" spans="1:20" s="163" customFormat="1" ht="189.75" customHeight="1" x14ac:dyDescent="0.25">
      <c r="A13" s="206" t="s">
        <v>12</v>
      </c>
      <c r="B13" s="206" t="s">
        <v>324</v>
      </c>
      <c r="C13" s="206" t="s">
        <v>360</v>
      </c>
      <c r="D13" s="206" t="s">
        <v>370</v>
      </c>
      <c r="E13" s="206"/>
      <c r="F13" s="206"/>
      <c r="G13" s="206"/>
      <c r="H13" s="206"/>
      <c r="I13" s="206" t="s">
        <v>371</v>
      </c>
      <c r="J13" s="206"/>
      <c r="K13" s="206"/>
      <c r="L13" s="206"/>
      <c r="M13" s="206"/>
      <c r="N13" s="206"/>
      <c r="O13" s="206"/>
      <c r="P13" s="206"/>
      <c r="Q13" s="206"/>
      <c r="R13" s="206"/>
      <c r="S13" s="206"/>
    </row>
    <row r="14" spans="1:20" s="163" customFormat="1" ht="45.75" x14ac:dyDescent="0.25">
      <c r="A14" s="206"/>
      <c r="B14" s="206"/>
      <c r="C14" s="206"/>
      <c r="D14" s="206" t="s">
        <v>2</v>
      </c>
      <c r="E14" s="206" t="s">
        <v>3</v>
      </c>
      <c r="F14" s="206"/>
      <c r="G14" s="206"/>
      <c r="H14" s="206"/>
      <c r="I14" s="206" t="s">
        <v>2</v>
      </c>
      <c r="J14" s="206"/>
      <c r="K14" s="206"/>
      <c r="L14" s="206" t="s">
        <v>3</v>
      </c>
      <c r="M14" s="206"/>
      <c r="N14" s="206"/>
      <c r="O14" s="206"/>
      <c r="P14" s="206"/>
      <c r="Q14" s="206"/>
      <c r="R14" s="206"/>
      <c r="S14" s="206"/>
    </row>
    <row r="15" spans="1:20" s="163" customFormat="1" ht="113.25" customHeight="1" x14ac:dyDescent="0.25">
      <c r="A15" s="206"/>
      <c r="B15" s="206"/>
      <c r="C15" s="206"/>
      <c r="D15" s="206"/>
      <c r="E15" s="206" t="s">
        <v>4</v>
      </c>
      <c r="F15" s="206"/>
      <c r="G15" s="206" t="s">
        <v>355</v>
      </c>
      <c r="H15" s="206" t="s">
        <v>358</v>
      </c>
      <c r="I15" s="206"/>
      <c r="J15" s="206"/>
      <c r="K15" s="206"/>
      <c r="L15" s="206" t="s">
        <v>5</v>
      </c>
      <c r="M15" s="206"/>
      <c r="N15" s="206" t="s">
        <v>359</v>
      </c>
      <c r="O15" s="206"/>
      <c r="P15" s="206"/>
      <c r="Q15" s="206"/>
      <c r="R15" s="206" t="s">
        <v>6</v>
      </c>
      <c r="S15" s="206"/>
    </row>
    <row r="16" spans="1:20" s="163" customFormat="1" ht="136.5" customHeight="1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 t="s">
        <v>7</v>
      </c>
      <c r="O16" s="206"/>
      <c r="P16" s="206" t="s">
        <v>8</v>
      </c>
      <c r="Q16" s="206"/>
      <c r="R16" s="206"/>
      <c r="S16" s="206"/>
    </row>
    <row r="17" spans="1:20" s="163" customFormat="1" ht="168.75" customHeight="1" x14ac:dyDescent="0.25">
      <c r="A17" s="206"/>
      <c r="B17" s="206"/>
      <c r="C17" s="206"/>
      <c r="D17" s="195" t="s">
        <v>354</v>
      </c>
      <c r="E17" s="195" t="s">
        <v>354</v>
      </c>
      <c r="F17" s="195" t="s">
        <v>9</v>
      </c>
      <c r="G17" s="195" t="s">
        <v>354</v>
      </c>
      <c r="H17" s="195" t="s">
        <v>354</v>
      </c>
      <c r="I17" s="195" t="s">
        <v>354</v>
      </c>
      <c r="J17" s="195" t="s">
        <v>356</v>
      </c>
      <c r="K17" s="195" t="s">
        <v>9</v>
      </c>
      <c r="L17" s="195" t="s">
        <v>356</v>
      </c>
      <c r="M17" s="195" t="s">
        <v>357</v>
      </c>
      <c r="N17" s="195" t="s">
        <v>356</v>
      </c>
      <c r="O17" s="195" t="s">
        <v>357</v>
      </c>
      <c r="P17" s="195" t="s">
        <v>356</v>
      </c>
      <c r="Q17" s="195" t="s">
        <v>357</v>
      </c>
      <c r="R17" s="195" t="s">
        <v>356</v>
      </c>
      <c r="S17" s="195" t="s">
        <v>9</v>
      </c>
    </row>
    <row r="18" spans="1:20" s="163" customFormat="1" ht="91.5" x14ac:dyDescent="0.25">
      <c r="A18" s="206"/>
      <c r="B18" s="206"/>
      <c r="C18" s="195" t="s">
        <v>10</v>
      </c>
      <c r="D18" s="195" t="s">
        <v>10</v>
      </c>
      <c r="E18" s="195" t="s">
        <v>10</v>
      </c>
      <c r="F18" s="195" t="s">
        <v>352</v>
      </c>
      <c r="G18" s="195" t="s">
        <v>10</v>
      </c>
      <c r="H18" s="195" t="s">
        <v>10</v>
      </c>
      <c r="I18" s="195" t="s">
        <v>10</v>
      </c>
      <c r="J18" s="195" t="s">
        <v>10</v>
      </c>
      <c r="K18" s="195" t="s">
        <v>352</v>
      </c>
      <c r="L18" s="195" t="s">
        <v>10</v>
      </c>
      <c r="M18" s="195" t="s">
        <v>352</v>
      </c>
      <c r="N18" s="195" t="s">
        <v>10</v>
      </c>
      <c r="O18" s="195" t="s">
        <v>352</v>
      </c>
      <c r="P18" s="195" t="s">
        <v>10</v>
      </c>
      <c r="Q18" s="195" t="s">
        <v>352</v>
      </c>
      <c r="R18" s="195" t="s">
        <v>10</v>
      </c>
      <c r="S18" s="195" t="s">
        <v>352</v>
      </c>
    </row>
    <row r="19" spans="1:20" s="163" customFormat="1" ht="45.75" x14ac:dyDescent="0.25">
      <c r="A19" s="195">
        <v>1</v>
      </c>
      <c r="B19" s="195">
        <v>2</v>
      </c>
      <c r="C19" s="195">
        <v>3</v>
      </c>
      <c r="D19" s="195">
        <v>4</v>
      </c>
      <c r="E19" s="195">
        <v>5</v>
      </c>
      <c r="F19" s="195">
        <v>6</v>
      </c>
      <c r="G19" s="195">
        <v>7</v>
      </c>
      <c r="H19" s="195">
        <v>8</v>
      </c>
      <c r="I19" s="195">
        <v>9</v>
      </c>
      <c r="J19" s="195">
        <v>10</v>
      </c>
      <c r="K19" s="195">
        <v>11</v>
      </c>
      <c r="L19" s="195">
        <v>12</v>
      </c>
      <c r="M19" s="195">
        <v>13</v>
      </c>
      <c r="N19" s="195">
        <v>14</v>
      </c>
      <c r="O19" s="195">
        <v>15</v>
      </c>
      <c r="P19" s="195">
        <v>16</v>
      </c>
      <c r="Q19" s="195">
        <v>17</v>
      </c>
      <c r="R19" s="195">
        <v>18</v>
      </c>
      <c r="S19" s="195">
        <v>19</v>
      </c>
    </row>
    <row r="20" spans="1:20" s="163" customFormat="1" ht="99.95" customHeight="1" x14ac:dyDescent="0.25">
      <c r="A20" s="195">
        <v>1</v>
      </c>
      <c r="B20" s="198" t="s">
        <v>361</v>
      </c>
      <c r="C20" s="196">
        <v>10310.75</v>
      </c>
      <c r="D20" s="196">
        <f>C20-R20</f>
        <v>8229.6</v>
      </c>
      <c r="E20" s="196">
        <f>D20</f>
        <v>8229.6</v>
      </c>
      <c r="F20" s="196">
        <v>380813.82</v>
      </c>
      <c r="G20" s="197">
        <v>0</v>
      </c>
      <c r="H20" s="197">
        <v>0</v>
      </c>
      <c r="I20" s="196">
        <f>J20</f>
        <v>2081.15</v>
      </c>
      <c r="J20" s="196">
        <f>L20+N20+P20+R20</f>
        <v>2081.15</v>
      </c>
      <c r="K20" s="196">
        <f>M20+O20+Q20+S20</f>
        <v>96300.91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2081.15</v>
      </c>
      <c r="S20" s="196">
        <f>R20*46272.93/1000</f>
        <v>96300.91</v>
      </c>
      <c r="T20" s="194"/>
    </row>
    <row r="21" spans="1:20" s="163" customFormat="1" ht="99.95" customHeight="1" x14ac:dyDescent="0.25">
      <c r="A21" s="195">
        <v>2</v>
      </c>
      <c r="B21" s="198" t="s">
        <v>362</v>
      </c>
      <c r="C21" s="196">
        <f t="shared" ref="C21:C25" si="0">D21+I21</f>
        <v>7356.5</v>
      </c>
      <c r="D21" s="196">
        <f t="shared" ref="D21:D25" si="1">E21+G21+H21</f>
        <v>5855</v>
      </c>
      <c r="E21" s="196">
        <v>5855</v>
      </c>
      <c r="F21" s="196">
        <v>270928.01</v>
      </c>
      <c r="G21" s="197">
        <v>0</v>
      </c>
      <c r="H21" s="197">
        <v>0</v>
      </c>
      <c r="I21" s="196">
        <f t="shared" ref="I21:I25" si="2">J21</f>
        <v>1501.5</v>
      </c>
      <c r="J21" s="196">
        <f t="shared" ref="J21:J25" si="3">L21+N21+P21+R21</f>
        <v>1501.5</v>
      </c>
      <c r="K21" s="196">
        <f t="shared" ref="K21:K25" si="4">M21+O21+Q21+S21</f>
        <v>69478.8</v>
      </c>
      <c r="L21" s="196">
        <v>0</v>
      </c>
      <c r="M21" s="196">
        <v>0</v>
      </c>
      <c r="N21" s="196">
        <v>0</v>
      </c>
      <c r="O21" s="196">
        <v>0</v>
      </c>
      <c r="P21" s="196">
        <v>0</v>
      </c>
      <c r="Q21" s="196">
        <v>0</v>
      </c>
      <c r="R21" s="196">
        <v>1501.5</v>
      </c>
      <c r="S21" s="196">
        <f>69478804.44/1000</f>
        <v>69478.8</v>
      </c>
      <c r="T21" s="194"/>
    </row>
    <row r="22" spans="1:20" s="163" customFormat="1" ht="99.95" customHeight="1" x14ac:dyDescent="0.25">
      <c r="A22" s="195">
        <v>3</v>
      </c>
      <c r="B22" s="198" t="s">
        <v>363</v>
      </c>
      <c r="C22" s="196">
        <f t="shared" si="0"/>
        <v>2129</v>
      </c>
      <c r="D22" s="196">
        <f t="shared" si="1"/>
        <v>1915</v>
      </c>
      <c r="E22" s="196">
        <v>1915</v>
      </c>
      <c r="F22" s="196">
        <v>88612.65</v>
      </c>
      <c r="G22" s="197">
        <v>0</v>
      </c>
      <c r="H22" s="197">
        <v>0</v>
      </c>
      <c r="I22" s="196">
        <f t="shared" si="2"/>
        <v>214</v>
      </c>
      <c r="J22" s="196">
        <f t="shared" si="3"/>
        <v>214</v>
      </c>
      <c r="K22" s="196">
        <f t="shared" si="4"/>
        <v>9902.41</v>
      </c>
      <c r="L22" s="196">
        <v>0</v>
      </c>
      <c r="M22" s="196">
        <v>0</v>
      </c>
      <c r="N22" s="196">
        <v>0</v>
      </c>
      <c r="O22" s="196">
        <v>0</v>
      </c>
      <c r="P22" s="196">
        <v>0</v>
      </c>
      <c r="Q22" s="196">
        <v>0</v>
      </c>
      <c r="R22" s="196">
        <v>214</v>
      </c>
      <c r="S22" s="196">
        <f>9902407.03/1000</f>
        <v>9902.41</v>
      </c>
      <c r="T22" s="194"/>
    </row>
    <row r="23" spans="1:20" s="163" customFormat="1" ht="99.95" customHeight="1" x14ac:dyDescent="0.25">
      <c r="A23" s="195">
        <v>4</v>
      </c>
      <c r="B23" s="198" t="s">
        <v>364</v>
      </c>
      <c r="C23" s="196">
        <f t="shared" si="0"/>
        <v>20044.62</v>
      </c>
      <c r="D23" s="196">
        <f t="shared" si="1"/>
        <v>16622.8</v>
      </c>
      <c r="E23" s="196">
        <v>16622.8</v>
      </c>
      <c r="F23" s="196">
        <v>769185.67</v>
      </c>
      <c r="G23" s="197">
        <v>0</v>
      </c>
      <c r="H23" s="197">
        <v>0</v>
      </c>
      <c r="I23" s="196">
        <f t="shared" si="2"/>
        <v>3421.82</v>
      </c>
      <c r="J23" s="196">
        <f t="shared" si="3"/>
        <v>3421.82</v>
      </c>
      <c r="K23" s="196">
        <f t="shared" si="4"/>
        <v>158337.64000000001</v>
      </c>
      <c r="L23" s="196">
        <v>0</v>
      </c>
      <c r="M23" s="196">
        <v>0</v>
      </c>
      <c r="N23" s="196">
        <v>0</v>
      </c>
      <c r="O23" s="196">
        <v>0</v>
      </c>
      <c r="P23" s="196">
        <v>0</v>
      </c>
      <c r="Q23" s="196">
        <v>0</v>
      </c>
      <c r="R23" s="196">
        <v>3421.82</v>
      </c>
      <c r="S23" s="196">
        <f>158337637.33/1000</f>
        <v>158337.64000000001</v>
      </c>
      <c r="T23" s="194"/>
    </row>
    <row r="24" spans="1:20" s="163" customFormat="1" ht="99.95" customHeight="1" x14ac:dyDescent="0.25">
      <c r="A24" s="195">
        <v>5</v>
      </c>
      <c r="B24" s="198" t="s">
        <v>365</v>
      </c>
      <c r="C24" s="196">
        <f t="shared" si="0"/>
        <v>16306.45</v>
      </c>
      <c r="D24" s="196">
        <f t="shared" si="1"/>
        <v>14151.25</v>
      </c>
      <c r="E24" s="196">
        <v>14151.25</v>
      </c>
      <c r="F24" s="196">
        <f>654819800.67/1000</f>
        <v>654819.80000000005</v>
      </c>
      <c r="G24" s="197">
        <v>0</v>
      </c>
      <c r="H24" s="197">
        <v>0</v>
      </c>
      <c r="I24" s="196">
        <f t="shared" si="2"/>
        <v>2155.1999999999998</v>
      </c>
      <c r="J24" s="196">
        <f t="shared" si="3"/>
        <v>2155.1999999999998</v>
      </c>
      <c r="K24" s="196">
        <f t="shared" si="4"/>
        <v>99727.42</v>
      </c>
      <c r="L24" s="196">
        <v>0</v>
      </c>
      <c r="M24" s="196">
        <v>0</v>
      </c>
      <c r="N24" s="196">
        <v>0</v>
      </c>
      <c r="O24" s="196">
        <v>0</v>
      </c>
      <c r="P24" s="196">
        <v>0</v>
      </c>
      <c r="Q24" s="196">
        <v>0</v>
      </c>
      <c r="R24" s="196">
        <v>2155.1999999999998</v>
      </c>
      <c r="S24" s="196">
        <f>99727418.76/1000</f>
        <v>99727.42</v>
      </c>
      <c r="T24" s="194"/>
    </row>
    <row r="25" spans="1:20" s="163" customFormat="1" ht="99.95" customHeight="1" x14ac:dyDescent="0.25">
      <c r="A25" s="195">
        <v>6</v>
      </c>
      <c r="B25" s="198" t="s">
        <v>366</v>
      </c>
      <c r="C25" s="196">
        <f t="shared" si="0"/>
        <v>6365.7</v>
      </c>
      <c r="D25" s="196">
        <f t="shared" si="1"/>
        <v>5245.6</v>
      </c>
      <c r="E25" s="196">
        <v>5245.6</v>
      </c>
      <c r="F25" s="196">
        <f>242729281.62/1000</f>
        <v>242729.28</v>
      </c>
      <c r="G25" s="197">
        <v>0</v>
      </c>
      <c r="H25" s="197">
        <v>0</v>
      </c>
      <c r="I25" s="196">
        <f t="shared" si="2"/>
        <v>1120.0999999999999</v>
      </c>
      <c r="J25" s="196">
        <f t="shared" si="3"/>
        <v>1120.0999999999999</v>
      </c>
      <c r="K25" s="196">
        <f t="shared" si="4"/>
        <v>51830.31</v>
      </c>
      <c r="L25" s="196">
        <v>0</v>
      </c>
      <c r="M25" s="196">
        <v>0</v>
      </c>
      <c r="N25" s="196">
        <v>0</v>
      </c>
      <c r="O25" s="196">
        <v>0</v>
      </c>
      <c r="P25" s="196">
        <v>0</v>
      </c>
      <c r="Q25" s="196">
        <v>0</v>
      </c>
      <c r="R25" s="196">
        <v>1120.0999999999999</v>
      </c>
      <c r="S25" s="196">
        <f>51830308.89/1000</f>
        <v>51830.31</v>
      </c>
      <c r="T25" s="194"/>
    </row>
    <row r="26" spans="1:20" s="163" customFormat="1" ht="45.75" x14ac:dyDescent="0.25">
      <c r="A26" s="195"/>
      <c r="B26" s="205" t="s">
        <v>325</v>
      </c>
      <c r="C26" s="196">
        <f>SUM(C20:C25)</f>
        <v>62513.02</v>
      </c>
      <c r="D26" s="196">
        <f>SUM(D20:D25)</f>
        <v>52019.25</v>
      </c>
      <c r="E26" s="196">
        <f>SUM(E20:E25)</f>
        <v>52019.25</v>
      </c>
      <c r="F26" s="196">
        <f>SUM(F20:F25)</f>
        <v>2407089.23</v>
      </c>
      <c r="G26" s="196">
        <f t="shared" ref="G26:H26" si="5">SUM(G20:G25)</f>
        <v>0</v>
      </c>
      <c r="H26" s="196">
        <f t="shared" si="5"/>
        <v>0</v>
      </c>
      <c r="I26" s="196">
        <f t="shared" ref="I26" si="6">SUM(I20:I25)</f>
        <v>10493.77</v>
      </c>
      <c r="J26" s="196">
        <f t="shared" ref="J26" si="7">SUM(J20:J25)</f>
        <v>10493.77</v>
      </c>
      <c r="K26" s="196">
        <f>SUM(K20:K25)</f>
        <v>485577.49</v>
      </c>
      <c r="L26" s="196">
        <f>SUM(L20:L25)</f>
        <v>0</v>
      </c>
      <c r="M26" s="196">
        <f t="shared" ref="M26:R26" si="8">SUM(M20:M25)</f>
        <v>0</v>
      </c>
      <c r="N26" s="196">
        <f t="shared" si="8"/>
        <v>0</v>
      </c>
      <c r="O26" s="196">
        <f t="shared" si="8"/>
        <v>0</v>
      </c>
      <c r="P26" s="196">
        <f t="shared" si="8"/>
        <v>0</v>
      </c>
      <c r="Q26" s="196">
        <f t="shared" si="8"/>
        <v>0</v>
      </c>
      <c r="R26" s="196">
        <f t="shared" si="8"/>
        <v>10493.77</v>
      </c>
      <c r="S26" s="196">
        <f>SUM(S20:S25)</f>
        <v>485577.49</v>
      </c>
      <c r="T26" s="194"/>
    </row>
  </sheetData>
  <mergeCells count="27">
    <mergeCell ref="A13:A18"/>
    <mergeCell ref="B13:B18"/>
    <mergeCell ref="C13:C17"/>
    <mergeCell ref="D13:H13"/>
    <mergeCell ref="N6:S6"/>
    <mergeCell ref="N7:S7"/>
    <mergeCell ref="A10:S10"/>
    <mergeCell ref="A9:S9"/>
    <mergeCell ref="A11:S11"/>
    <mergeCell ref="I13:S13"/>
    <mergeCell ref="D14:D16"/>
    <mergeCell ref="E14:H14"/>
    <mergeCell ref="I14:K16"/>
    <mergeCell ref="L14:S14"/>
    <mergeCell ref="E15:F16"/>
    <mergeCell ref="G15:G16"/>
    <mergeCell ref="N1:S1"/>
    <mergeCell ref="N2:S2"/>
    <mergeCell ref="N3:S3"/>
    <mergeCell ref="N4:S4"/>
    <mergeCell ref="N5:S5"/>
    <mergeCell ref="H15:H16"/>
    <mergeCell ref="L15:M16"/>
    <mergeCell ref="N15:Q15"/>
    <mergeCell ref="R15:S16"/>
    <mergeCell ref="N16:O16"/>
    <mergeCell ref="P16:Q16"/>
  </mergeCells>
  <pageMargins left="0.39370078740157483" right="0.39370078740157483" top="1.3779527559055118" bottom="0.78740157480314965" header="0.31496062992125984" footer="0.31496062992125984"/>
  <pageSetup paperSize="9" scale="2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Q83"/>
  <sheetViews>
    <sheetView view="pageBreakPreview" zoomScale="60" zoomScaleNormal="100" workbookViewId="0">
      <selection activeCell="A11" sqref="A11:XFD13"/>
    </sheetView>
  </sheetViews>
  <sheetFormatPr defaultRowHeight="18.75" x14ac:dyDescent="0.3"/>
  <cols>
    <col min="1" max="1" width="7.140625" style="169" customWidth="1"/>
    <col min="2" max="2" width="28.7109375" style="169" customWidth="1"/>
    <col min="3" max="3" width="15.85546875" style="169" customWidth="1"/>
    <col min="4" max="4" width="17" style="169" customWidth="1"/>
    <col min="5" max="16" width="10.140625" style="169" customWidth="1"/>
    <col min="17" max="17" width="16.5703125" style="169" customWidth="1"/>
    <col min="18" max="256" width="9.140625" style="169"/>
    <col min="257" max="257" width="7.140625" style="169" customWidth="1"/>
    <col min="258" max="258" width="28.7109375" style="169" customWidth="1"/>
    <col min="259" max="259" width="15.85546875" style="169" customWidth="1"/>
    <col min="260" max="260" width="17" style="169" customWidth="1"/>
    <col min="261" max="272" width="10.140625" style="169" customWidth="1"/>
    <col min="273" max="273" width="16.5703125" style="169" customWidth="1"/>
    <col min="274" max="512" width="9.140625" style="169"/>
    <col min="513" max="513" width="7.140625" style="169" customWidth="1"/>
    <col min="514" max="514" width="28.7109375" style="169" customWidth="1"/>
    <col min="515" max="515" width="15.85546875" style="169" customWidth="1"/>
    <col min="516" max="516" width="17" style="169" customWidth="1"/>
    <col min="517" max="528" width="10.140625" style="169" customWidth="1"/>
    <col min="529" max="529" width="16.5703125" style="169" customWidth="1"/>
    <col min="530" max="768" width="9.140625" style="169"/>
    <col min="769" max="769" width="7.140625" style="169" customWidth="1"/>
    <col min="770" max="770" width="28.7109375" style="169" customWidth="1"/>
    <col min="771" max="771" width="15.85546875" style="169" customWidth="1"/>
    <col min="772" max="772" width="17" style="169" customWidth="1"/>
    <col min="773" max="784" width="10.140625" style="169" customWidth="1"/>
    <col min="785" max="785" width="16.5703125" style="169" customWidth="1"/>
    <col min="786" max="1024" width="9.140625" style="169"/>
    <col min="1025" max="1025" width="7.140625" style="169" customWidth="1"/>
    <col min="1026" max="1026" width="28.7109375" style="169" customWidth="1"/>
    <col min="1027" max="1027" width="15.85546875" style="169" customWidth="1"/>
    <col min="1028" max="1028" width="17" style="169" customWidth="1"/>
    <col min="1029" max="1040" width="10.140625" style="169" customWidth="1"/>
    <col min="1041" max="1041" width="16.5703125" style="169" customWidth="1"/>
    <col min="1042" max="1280" width="9.140625" style="169"/>
    <col min="1281" max="1281" width="7.140625" style="169" customWidth="1"/>
    <col min="1282" max="1282" width="28.7109375" style="169" customWidth="1"/>
    <col min="1283" max="1283" width="15.85546875" style="169" customWidth="1"/>
    <col min="1284" max="1284" width="17" style="169" customWidth="1"/>
    <col min="1285" max="1296" width="10.140625" style="169" customWidth="1"/>
    <col min="1297" max="1297" width="16.5703125" style="169" customWidth="1"/>
    <col min="1298" max="1536" width="9.140625" style="169"/>
    <col min="1537" max="1537" width="7.140625" style="169" customWidth="1"/>
    <col min="1538" max="1538" width="28.7109375" style="169" customWidth="1"/>
    <col min="1539" max="1539" width="15.85546875" style="169" customWidth="1"/>
    <col min="1540" max="1540" width="17" style="169" customWidth="1"/>
    <col min="1541" max="1552" width="10.140625" style="169" customWidth="1"/>
    <col min="1553" max="1553" width="16.5703125" style="169" customWidth="1"/>
    <col min="1554" max="1792" width="9.140625" style="169"/>
    <col min="1793" max="1793" width="7.140625" style="169" customWidth="1"/>
    <col min="1794" max="1794" width="28.7109375" style="169" customWidth="1"/>
    <col min="1795" max="1795" width="15.85546875" style="169" customWidth="1"/>
    <col min="1796" max="1796" width="17" style="169" customWidth="1"/>
    <col min="1797" max="1808" width="10.140625" style="169" customWidth="1"/>
    <col min="1809" max="1809" width="16.5703125" style="169" customWidth="1"/>
    <col min="1810" max="2048" width="9.140625" style="169"/>
    <col min="2049" max="2049" width="7.140625" style="169" customWidth="1"/>
    <col min="2050" max="2050" width="28.7109375" style="169" customWidth="1"/>
    <col min="2051" max="2051" width="15.85546875" style="169" customWidth="1"/>
    <col min="2052" max="2052" width="17" style="169" customWidth="1"/>
    <col min="2053" max="2064" width="10.140625" style="169" customWidth="1"/>
    <col min="2065" max="2065" width="16.5703125" style="169" customWidth="1"/>
    <col min="2066" max="2304" width="9.140625" style="169"/>
    <col min="2305" max="2305" width="7.140625" style="169" customWidth="1"/>
    <col min="2306" max="2306" width="28.7109375" style="169" customWidth="1"/>
    <col min="2307" max="2307" width="15.85546875" style="169" customWidth="1"/>
    <col min="2308" max="2308" width="17" style="169" customWidth="1"/>
    <col min="2309" max="2320" width="10.140625" style="169" customWidth="1"/>
    <col min="2321" max="2321" width="16.5703125" style="169" customWidth="1"/>
    <col min="2322" max="2560" width="9.140625" style="169"/>
    <col min="2561" max="2561" width="7.140625" style="169" customWidth="1"/>
    <col min="2562" max="2562" width="28.7109375" style="169" customWidth="1"/>
    <col min="2563" max="2563" width="15.85546875" style="169" customWidth="1"/>
    <col min="2564" max="2564" width="17" style="169" customWidth="1"/>
    <col min="2565" max="2576" width="10.140625" style="169" customWidth="1"/>
    <col min="2577" max="2577" width="16.5703125" style="169" customWidth="1"/>
    <col min="2578" max="2816" width="9.140625" style="169"/>
    <col min="2817" max="2817" width="7.140625" style="169" customWidth="1"/>
    <col min="2818" max="2818" width="28.7109375" style="169" customWidth="1"/>
    <col min="2819" max="2819" width="15.85546875" style="169" customWidth="1"/>
    <col min="2820" max="2820" width="17" style="169" customWidth="1"/>
    <col min="2821" max="2832" width="10.140625" style="169" customWidth="1"/>
    <col min="2833" max="2833" width="16.5703125" style="169" customWidth="1"/>
    <col min="2834" max="3072" width="9.140625" style="169"/>
    <col min="3073" max="3073" width="7.140625" style="169" customWidth="1"/>
    <col min="3074" max="3074" width="28.7109375" style="169" customWidth="1"/>
    <col min="3075" max="3075" width="15.85546875" style="169" customWidth="1"/>
    <col min="3076" max="3076" width="17" style="169" customWidth="1"/>
    <col min="3077" max="3088" width="10.140625" style="169" customWidth="1"/>
    <col min="3089" max="3089" width="16.5703125" style="169" customWidth="1"/>
    <col min="3090" max="3328" width="9.140625" style="169"/>
    <col min="3329" max="3329" width="7.140625" style="169" customWidth="1"/>
    <col min="3330" max="3330" width="28.7109375" style="169" customWidth="1"/>
    <col min="3331" max="3331" width="15.85546875" style="169" customWidth="1"/>
    <col min="3332" max="3332" width="17" style="169" customWidth="1"/>
    <col min="3333" max="3344" width="10.140625" style="169" customWidth="1"/>
    <col min="3345" max="3345" width="16.5703125" style="169" customWidth="1"/>
    <col min="3346" max="3584" width="9.140625" style="169"/>
    <col min="3585" max="3585" width="7.140625" style="169" customWidth="1"/>
    <col min="3586" max="3586" width="28.7109375" style="169" customWidth="1"/>
    <col min="3587" max="3587" width="15.85546875" style="169" customWidth="1"/>
    <col min="3588" max="3588" width="17" style="169" customWidth="1"/>
    <col min="3589" max="3600" width="10.140625" style="169" customWidth="1"/>
    <col min="3601" max="3601" width="16.5703125" style="169" customWidth="1"/>
    <col min="3602" max="3840" width="9.140625" style="169"/>
    <col min="3841" max="3841" width="7.140625" style="169" customWidth="1"/>
    <col min="3842" max="3842" width="28.7109375" style="169" customWidth="1"/>
    <col min="3843" max="3843" width="15.85546875" style="169" customWidth="1"/>
    <col min="3844" max="3844" width="17" style="169" customWidth="1"/>
    <col min="3845" max="3856" width="10.140625" style="169" customWidth="1"/>
    <col min="3857" max="3857" width="16.5703125" style="169" customWidth="1"/>
    <col min="3858" max="4096" width="9.140625" style="169"/>
    <col min="4097" max="4097" width="7.140625" style="169" customWidth="1"/>
    <col min="4098" max="4098" width="28.7109375" style="169" customWidth="1"/>
    <col min="4099" max="4099" width="15.85546875" style="169" customWidth="1"/>
    <col min="4100" max="4100" width="17" style="169" customWidth="1"/>
    <col min="4101" max="4112" width="10.140625" style="169" customWidth="1"/>
    <col min="4113" max="4113" width="16.5703125" style="169" customWidth="1"/>
    <col min="4114" max="4352" width="9.140625" style="169"/>
    <col min="4353" max="4353" width="7.140625" style="169" customWidth="1"/>
    <col min="4354" max="4354" width="28.7109375" style="169" customWidth="1"/>
    <col min="4355" max="4355" width="15.85546875" style="169" customWidth="1"/>
    <col min="4356" max="4356" width="17" style="169" customWidth="1"/>
    <col min="4357" max="4368" width="10.140625" style="169" customWidth="1"/>
    <col min="4369" max="4369" width="16.5703125" style="169" customWidth="1"/>
    <col min="4370" max="4608" width="9.140625" style="169"/>
    <col min="4609" max="4609" width="7.140625" style="169" customWidth="1"/>
    <col min="4610" max="4610" width="28.7109375" style="169" customWidth="1"/>
    <col min="4611" max="4611" width="15.85546875" style="169" customWidth="1"/>
    <col min="4612" max="4612" width="17" style="169" customWidth="1"/>
    <col min="4613" max="4624" width="10.140625" style="169" customWidth="1"/>
    <col min="4625" max="4625" width="16.5703125" style="169" customWidth="1"/>
    <col min="4626" max="4864" width="9.140625" style="169"/>
    <col min="4865" max="4865" width="7.140625" style="169" customWidth="1"/>
    <col min="4866" max="4866" width="28.7109375" style="169" customWidth="1"/>
    <col min="4867" max="4867" width="15.85546875" style="169" customWidth="1"/>
    <col min="4868" max="4868" width="17" style="169" customWidth="1"/>
    <col min="4869" max="4880" width="10.140625" style="169" customWidth="1"/>
    <col min="4881" max="4881" width="16.5703125" style="169" customWidth="1"/>
    <col min="4882" max="5120" width="9.140625" style="169"/>
    <col min="5121" max="5121" width="7.140625" style="169" customWidth="1"/>
    <col min="5122" max="5122" width="28.7109375" style="169" customWidth="1"/>
    <col min="5123" max="5123" width="15.85546875" style="169" customWidth="1"/>
    <col min="5124" max="5124" width="17" style="169" customWidth="1"/>
    <col min="5125" max="5136" width="10.140625" style="169" customWidth="1"/>
    <col min="5137" max="5137" width="16.5703125" style="169" customWidth="1"/>
    <col min="5138" max="5376" width="9.140625" style="169"/>
    <col min="5377" max="5377" width="7.140625" style="169" customWidth="1"/>
    <col min="5378" max="5378" width="28.7109375" style="169" customWidth="1"/>
    <col min="5379" max="5379" width="15.85546875" style="169" customWidth="1"/>
    <col min="5380" max="5380" width="17" style="169" customWidth="1"/>
    <col min="5381" max="5392" width="10.140625" style="169" customWidth="1"/>
    <col min="5393" max="5393" width="16.5703125" style="169" customWidth="1"/>
    <col min="5394" max="5632" width="9.140625" style="169"/>
    <col min="5633" max="5633" width="7.140625" style="169" customWidth="1"/>
    <col min="5634" max="5634" width="28.7109375" style="169" customWidth="1"/>
    <col min="5635" max="5635" width="15.85546875" style="169" customWidth="1"/>
    <col min="5636" max="5636" width="17" style="169" customWidth="1"/>
    <col min="5637" max="5648" width="10.140625" style="169" customWidth="1"/>
    <col min="5649" max="5649" width="16.5703125" style="169" customWidth="1"/>
    <col min="5650" max="5888" width="9.140625" style="169"/>
    <col min="5889" max="5889" width="7.140625" style="169" customWidth="1"/>
    <col min="5890" max="5890" width="28.7109375" style="169" customWidth="1"/>
    <col min="5891" max="5891" width="15.85546875" style="169" customWidth="1"/>
    <col min="5892" max="5892" width="17" style="169" customWidth="1"/>
    <col min="5893" max="5904" width="10.140625" style="169" customWidth="1"/>
    <col min="5905" max="5905" width="16.5703125" style="169" customWidth="1"/>
    <col min="5906" max="6144" width="9.140625" style="169"/>
    <col min="6145" max="6145" width="7.140625" style="169" customWidth="1"/>
    <col min="6146" max="6146" width="28.7109375" style="169" customWidth="1"/>
    <col min="6147" max="6147" width="15.85546875" style="169" customWidth="1"/>
    <col min="6148" max="6148" width="17" style="169" customWidth="1"/>
    <col min="6149" max="6160" width="10.140625" style="169" customWidth="1"/>
    <col min="6161" max="6161" width="16.5703125" style="169" customWidth="1"/>
    <col min="6162" max="6400" width="9.140625" style="169"/>
    <col min="6401" max="6401" width="7.140625" style="169" customWidth="1"/>
    <col min="6402" max="6402" width="28.7109375" style="169" customWidth="1"/>
    <col min="6403" max="6403" width="15.85546875" style="169" customWidth="1"/>
    <col min="6404" max="6404" width="17" style="169" customWidth="1"/>
    <col min="6405" max="6416" width="10.140625" style="169" customWidth="1"/>
    <col min="6417" max="6417" width="16.5703125" style="169" customWidth="1"/>
    <col min="6418" max="6656" width="9.140625" style="169"/>
    <col min="6657" max="6657" width="7.140625" style="169" customWidth="1"/>
    <col min="6658" max="6658" width="28.7109375" style="169" customWidth="1"/>
    <col min="6659" max="6659" width="15.85546875" style="169" customWidth="1"/>
    <col min="6660" max="6660" width="17" style="169" customWidth="1"/>
    <col min="6661" max="6672" width="10.140625" style="169" customWidth="1"/>
    <col min="6673" max="6673" width="16.5703125" style="169" customWidth="1"/>
    <col min="6674" max="6912" width="9.140625" style="169"/>
    <col min="6913" max="6913" width="7.140625" style="169" customWidth="1"/>
    <col min="6914" max="6914" width="28.7109375" style="169" customWidth="1"/>
    <col min="6915" max="6915" width="15.85546875" style="169" customWidth="1"/>
    <col min="6916" max="6916" width="17" style="169" customWidth="1"/>
    <col min="6917" max="6928" width="10.140625" style="169" customWidth="1"/>
    <col min="6929" max="6929" width="16.5703125" style="169" customWidth="1"/>
    <col min="6930" max="7168" width="9.140625" style="169"/>
    <col min="7169" max="7169" width="7.140625" style="169" customWidth="1"/>
    <col min="7170" max="7170" width="28.7109375" style="169" customWidth="1"/>
    <col min="7171" max="7171" width="15.85546875" style="169" customWidth="1"/>
    <col min="7172" max="7172" width="17" style="169" customWidth="1"/>
    <col min="7173" max="7184" width="10.140625" style="169" customWidth="1"/>
    <col min="7185" max="7185" width="16.5703125" style="169" customWidth="1"/>
    <col min="7186" max="7424" width="9.140625" style="169"/>
    <col min="7425" max="7425" width="7.140625" style="169" customWidth="1"/>
    <col min="7426" max="7426" width="28.7109375" style="169" customWidth="1"/>
    <col min="7427" max="7427" width="15.85546875" style="169" customWidth="1"/>
    <col min="7428" max="7428" width="17" style="169" customWidth="1"/>
    <col min="7429" max="7440" width="10.140625" style="169" customWidth="1"/>
    <col min="7441" max="7441" width="16.5703125" style="169" customWidth="1"/>
    <col min="7442" max="7680" width="9.140625" style="169"/>
    <col min="7681" max="7681" width="7.140625" style="169" customWidth="1"/>
    <col min="7682" max="7682" width="28.7109375" style="169" customWidth="1"/>
    <col min="7683" max="7683" width="15.85546875" style="169" customWidth="1"/>
    <col min="7684" max="7684" width="17" style="169" customWidth="1"/>
    <col min="7685" max="7696" width="10.140625" style="169" customWidth="1"/>
    <col min="7697" max="7697" width="16.5703125" style="169" customWidth="1"/>
    <col min="7698" max="7936" width="9.140625" style="169"/>
    <col min="7937" max="7937" width="7.140625" style="169" customWidth="1"/>
    <col min="7938" max="7938" width="28.7109375" style="169" customWidth="1"/>
    <col min="7939" max="7939" width="15.85546875" style="169" customWidth="1"/>
    <col min="7940" max="7940" width="17" style="169" customWidth="1"/>
    <col min="7941" max="7952" width="10.140625" style="169" customWidth="1"/>
    <col min="7953" max="7953" width="16.5703125" style="169" customWidth="1"/>
    <col min="7954" max="8192" width="9.140625" style="169"/>
    <col min="8193" max="8193" width="7.140625" style="169" customWidth="1"/>
    <col min="8194" max="8194" width="28.7109375" style="169" customWidth="1"/>
    <col min="8195" max="8195" width="15.85546875" style="169" customWidth="1"/>
    <col min="8196" max="8196" width="17" style="169" customWidth="1"/>
    <col min="8197" max="8208" width="10.140625" style="169" customWidth="1"/>
    <col min="8209" max="8209" width="16.5703125" style="169" customWidth="1"/>
    <col min="8210" max="8448" width="9.140625" style="169"/>
    <col min="8449" max="8449" width="7.140625" style="169" customWidth="1"/>
    <col min="8450" max="8450" width="28.7109375" style="169" customWidth="1"/>
    <col min="8451" max="8451" width="15.85546875" style="169" customWidth="1"/>
    <col min="8452" max="8452" width="17" style="169" customWidth="1"/>
    <col min="8453" max="8464" width="10.140625" style="169" customWidth="1"/>
    <col min="8465" max="8465" width="16.5703125" style="169" customWidth="1"/>
    <col min="8466" max="8704" width="9.140625" style="169"/>
    <col min="8705" max="8705" width="7.140625" style="169" customWidth="1"/>
    <col min="8706" max="8706" width="28.7109375" style="169" customWidth="1"/>
    <col min="8707" max="8707" width="15.85546875" style="169" customWidth="1"/>
    <col min="8708" max="8708" width="17" style="169" customWidth="1"/>
    <col min="8709" max="8720" width="10.140625" style="169" customWidth="1"/>
    <col min="8721" max="8721" width="16.5703125" style="169" customWidth="1"/>
    <col min="8722" max="8960" width="9.140625" style="169"/>
    <col min="8961" max="8961" width="7.140625" style="169" customWidth="1"/>
    <col min="8962" max="8962" width="28.7109375" style="169" customWidth="1"/>
    <col min="8963" max="8963" width="15.85546875" style="169" customWidth="1"/>
    <col min="8964" max="8964" width="17" style="169" customWidth="1"/>
    <col min="8965" max="8976" width="10.140625" style="169" customWidth="1"/>
    <col min="8977" max="8977" width="16.5703125" style="169" customWidth="1"/>
    <col min="8978" max="9216" width="9.140625" style="169"/>
    <col min="9217" max="9217" width="7.140625" style="169" customWidth="1"/>
    <col min="9218" max="9218" width="28.7109375" style="169" customWidth="1"/>
    <col min="9219" max="9219" width="15.85546875" style="169" customWidth="1"/>
    <col min="9220" max="9220" width="17" style="169" customWidth="1"/>
    <col min="9221" max="9232" width="10.140625" style="169" customWidth="1"/>
    <col min="9233" max="9233" width="16.5703125" style="169" customWidth="1"/>
    <col min="9234" max="9472" width="9.140625" style="169"/>
    <col min="9473" max="9473" width="7.140625" style="169" customWidth="1"/>
    <col min="9474" max="9474" width="28.7109375" style="169" customWidth="1"/>
    <col min="9475" max="9475" width="15.85546875" style="169" customWidth="1"/>
    <col min="9476" max="9476" width="17" style="169" customWidth="1"/>
    <col min="9477" max="9488" width="10.140625" style="169" customWidth="1"/>
    <col min="9489" max="9489" width="16.5703125" style="169" customWidth="1"/>
    <col min="9490" max="9728" width="9.140625" style="169"/>
    <col min="9729" max="9729" width="7.140625" style="169" customWidth="1"/>
    <col min="9730" max="9730" width="28.7109375" style="169" customWidth="1"/>
    <col min="9731" max="9731" width="15.85546875" style="169" customWidth="1"/>
    <col min="9732" max="9732" width="17" style="169" customWidth="1"/>
    <col min="9733" max="9744" width="10.140625" style="169" customWidth="1"/>
    <col min="9745" max="9745" width="16.5703125" style="169" customWidth="1"/>
    <col min="9746" max="9984" width="9.140625" style="169"/>
    <col min="9985" max="9985" width="7.140625" style="169" customWidth="1"/>
    <col min="9986" max="9986" width="28.7109375" style="169" customWidth="1"/>
    <col min="9987" max="9987" width="15.85546875" style="169" customWidth="1"/>
    <col min="9988" max="9988" width="17" style="169" customWidth="1"/>
    <col min="9989" max="10000" width="10.140625" style="169" customWidth="1"/>
    <col min="10001" max="10001" width="16.5703125" style="169" customWidth="1"/>
    <col min="10002" max="10240" width="9.140625" style="169"/>
    <col min="10241" max="10241" width="7.140625" style="169" customWidth="1"/>
    <col min="10242" max="10242" width="28.7109375" style="169" customWidth="1"/>
    <col min="10243" max="10243" width="15.85546875" style="169" customWidth="1"/>
    <col min="10244" max="10244" width="17" style="169" customWidth="1"/>
    <col min="10245" max="10256" width="10.140625" style="169" customWidth="1"/>
    <col min="10257" max="10257" width="16.5703125" style="169" customWidth="1"/>
    <col min="10258" max="10496" width="9.140625" style="169"/>
    <col min="10497" max="10497" width="7.140625" style="169" customWidth="1"/>
    <col min="10498" max="10498" width="28.7109375" style="169" customWidth="1"/>
    <col min="10499" max="10499" width="15.85546875" style="169" customWidth="1"/>
    <col min="10500" max="10500" width="17" style="169" customWidth="1"/>
    <col min="10501" max="10512" width="10.140625" style="169" customWidth="1"/>
    <col min="10513" max="10513" width="16.5703125" style="169" customWidth="1"/>
    <col min="10514" max="10752" width="9.140625" style="169"/>
    <col min="10753" max="10753" width="7.140625" style="169" customWidth="1"/>
    <col min="10754" max="10754" width="28.7109375" style="169" customWidth="1"/>
    <col min="10755" max="10755" width="15.85546875" style="169" customWidth="1"/>
    <col min="10756" max="10756" width="17" style="169" customWidth="1"/>
    <col min="10757" max="10768" width="10.140625" style="169" customWidth="1"/>
    <col min="10769" max="10769" width="16.5703125" style="169" customWidth="1"/>
    <col min="10770" max="11008" width="9.140625" style="169"/>
    <col min="11009" max="11009" width="7.140625" style="169" customWidth="1"/>
    <col min="11010" max="11010" width="28.7109375" style="169" customWidth="1"/>
    <col min="11011" max="11011" width="15.85546875" style="169" customWidth="1"/>
    <col min="11012" max="11012" width="17" style="169" customWidth="1"/>
    <col min="11013" max="11024" width="10.140625" style="169" customWidth="1"/>
    <col min="11025" max="11025" width="16.5703125" style="169" customWidth="1"/>
    <col min="11026" max="11264" width="9.140625" style="169"/>
    <col min="11265" max="11265" width="7.140625" style="169" customWidth="1"/>
    <col min="11266" max="11266" width="28.7109375" style="169" customWidth="1"/>
    <col min="11267" max="11267" width="15.85546875" style="169" customWidth="1"/>
    <col min="11268" max="11268" width="17" style="169" customWidth="1"/>
    <col min="11269" max="11280" width="10.140625" style="169" customWidth="1"/>
    <col min="11281" max="11281" width="16.5703125" style="169" customWidth="1"/>
    <col min="11282" max="11520" width="9.140625" style="169"/>
    <col min="11521" max="11521" width="7.140625" style="169" customWidth="1"/>
    <col min="11522" max="11522" width="28.7109375" style="169" customWidth="1"/>
    <col min="11523" max="11523" width="15.85546875" style="169" customWidth="1"/>
    <col min="11524" max="11524" width="17" style="169" customWidth="1"/>
    <col min="11525" max="11536" width="10.140625" style="169" customWidth="1"/>
    <col min="11537" max="11537" width="16.5703125" style="169" customWidth="1"/>
    <col min="11538" max="11776" width="9.140625" style="169"/>
    <col min="11777" max="11777" width="7.140625" style="169" customWidth="1"/>
    <col min="11778" max="11778" width="28.7109375" style="169" customWidth="1"/>
    <col min="11779" max="11779" width="15.85546875" style="169" customWidth="1"/>
    <col min="11780" max="11780" width="17" style="169" customWidth="1"/>
    <col min="11781" max="11792" width="10.140625" style="169" customWidth="1"/>
    <col min="11793" max="11793" width="16.5703125" style="169" customWidth="1"/>
    <col min="11794" max="12032" width="9.140625" style="169"/>
    <col min="12033" max="12033" width="7.140625" style="169" customWidth="1"/>
    <col min="12034" max="12034" width="28.7109375" style="169" customWidth="1"/>
    <col min="12035" max="12035" width="15.85546875" style="169" customWidth="1"/>
    <col min="12036" max="12036" width="17" style="169" customWidth="1"/>
    <col min="12037" max="12048" width="10.140625" style="169" customWidth="1"/>
    <col min="12049" max="12049" width="16.5703125" style="169" customWidth="1"/>
    <col min="12050" max="12288" width="9.140625" style="169"/>
    <col min="12289" max="12289" width="7.140625" style="169" customWidth="1"/>
    <col min="12290" max="12290" width="28.7109375" style="169" customWidth="1"/>
    <col min="12291" max="12291" width="15.85546875" style="169" customWidth="1"/>
    <col min="12292" max="12292" width="17" style="169" customWidth="1"/>
    <col min="12293" max="12304" width="10.140625" style="169" customWidth="1"/>
    <col min="12305" max="12305" width="16.5703125" style="169" customWidth="1"/>
    <col min="12306" max="12544" width="9.140625" style="169"/>
    <col min="12545" max="12545" width="7.140625" style="169" customWidth="1"/>
    <col min="12546" max="12546" width="28.7109375" style="169" customWidth="1"/>
    <col min="12547" max="12547" width="15.85546875" style="169" customWidth="1"/>
    <col min="12548" max="12548" width="17" style="169" customWidth="1"/>
    <col min="12549" max="12560" width="10.140625" style="169" customWidth="1"/>
    <col min="12561" max="12561" width="16.5703125" style="169" customWidth="1"/>
    <col min="12562" max="12800" width="9.140625" style="169"/>
    <col min="12801" max="12801" width="7.140625" style="169" customWidth="1"/>
    <col min="12802" max="12802" width="28.7109375" style="169" customWidth="1"/>
    <col min="12803" max="12803" width="15.85546875" style="169" customWidth="1"/>
    <col min="12804" max="12804" width="17" style="169" customWidth="1"/>
    <col min="12805" max="12816" width="10.140625" style="169" customWidth="1"/>
    <col min="12817" max="12817" width="16.5703125" style="169" customWidth="1"/>
    <col min="12818" max="13056" width="9.140625" style="169"/>
    <col min="13057" max="13057" width="7.140625" style="169" customWidth="1"/>
    <col min="13058" max="13058" width="28.7109375" style="169" customWidth="1"/>
    <col min="13059" max="13059" width="15.85546875" style="169" customWidth="1"/>
    <col min="13060" max="13060" width="17" style="169" customWidth="1"/>
    <col min="13061" max="13072" width="10.140625" style="169" customWidth="1"/>
    <col min="13073" max="13073" width="16.5703125" style="169" customWidth="1"/>
    <col min="13074" max="13312" width="9.140625" style="169"/>
    <col min="13313" max="13313" width="7.140625" style="169" customWidth="1"/>
    <col min="13314" max="13314" width="28.7109375" style="169" customWidth="1"/>
    <col min="13315" max="13315" width="15.85546875" style="169" customWidth="1"/>
    <col min="13316" max="13316" width="17" style="169" customWidth="1"/>
    <col min="13317" max="13328" width="10.140625" style="169" customWidth="1"/>
    <col min="13329" max="13329" width="16.5703125" style="169" customWidth="1"/>
    <col min="13330" max="13568" width="9.140625" style="169"/>
    <col min="13569" max="13569" width="7.140625" style="169" customWidth="1"/>
    <col min="13570" max="13570" width="28.7109375" style="169" customWidth="1"/>
    <col min="13571" max="13571" width="15.85546875" style="169" customWidth="1"/>
    <col min="13572" max="13572" width="17" style="169" customWidth="1"/>
    <col min="13573" max="13584" width="10.140625" style="169" customWidth="1"/>
    <col min="13585" max="13585" width="16.5703125" style="169" customWidth="1"/>
    <col min="13586" max="13824" width="9.140625" style="169"/>
    <col min="13825" max="13825" width="7.140625" style="169" customWidth="1"/>
    <col min="13826" max="13826" width="28.7109375" style="169" customWidth="1"/>
    <col min="13827" max="13827" width="15.85546875" style="169" customWidth="1"/>
    <col min="13828" max="13828" width="17" style="169" customWidth="1"/>
    <col min="13829" max="13840" width="10.140625" style="169" customWidth="1"/>
    <col min="13841" max="13841" width="16.5703125" style="169" customWidth="1"/>
    <col min="13842" max="14080" width="9.140625" style="169"/>
    <col min="14081" max="14081" width="7.140625" style="169" customWidth="1"/>
    <col min="14082" max="14082" width="28.7109375" style="169" customWidth="1"/>
    <col min="14083" max="14083" width="15.85546875" style="169" customWidth="1"/>
    <col min="14084" max="14084" width="17" style="169" customWidth="1"/>
    <col min="14085" max="14096" width="10.140625" style="169" customWidth="1"/>
    <col min="14097" max="14097" width="16.5703125" style="169" customWidth="1"/>
    <col min="14098" max="14336" width="9.140625" style="169"/>
    <col min="14337" max="14337" width="7.140625" style="169" customWidth="1"/>
    <col min="14338" max="14338" width="28.7109375" style="169" customWidth="1"/>
    <col min="14339" max="14339" width="15.85546875" style="169" customWidth="1"/>
    <col min="14340" max="14340" width="17" style="169" customWidth="1"/>
    <col min="14341" max="14352" width="10.140625" style="169" customWidth="1"/>
    <col min="14353" max="14353" width="16.5703125" style="169" customWidth="1"/>
    <col min="14354" max="14592" width="9.140625" style="169"/>
    <col min="14593" max="14593" width="7.140625" style="169" customWidth="1"/>
    <col min="14594" max="14594" width="28.7109375" style="169" customWidth="1"/>
    <col min="14595" max="14595" width="15.85546875" style="169" customWidth="1"/>
    <col min="14596" max="14596" width="17" style="169" customWidth="1"/>
    <col min="14597" max="14608" width="10.140625" style="169" customWidth="1"/>
    <col min="14609" max="14609" width="16.5703125" style="169" customWidth="1"/>
    <col min="14610" max="14848" width="9.140625" style="169"/>
    <col min="14849" max="14849" width="7.140625" style="169" customWidth="1"/>
    <col min="14850" max="14850" width="28.7109375" style="169" customWidth="1"/>
    <col min="14851" max="14851" width="15.85546875" style="169" customWidth="1"/>
    <col min="14852" max="14852" width="17" style="169" customWidth="1"/>
    <col min="14853" max="14864" width="10.140625" style="169" customWidth="1"/>
    <col min="14865" max="14865" width="16.5703125" style="169" customWidth="1"/>
    <col min="14866" max="15104" width="9.140625" style="169"/>
    <col min="15105" max="15105" width="7.140625" style="169" customWidth="1"/>
    <col min="15106" max="15106" width="28.7109375" style="169" customWidth="1"/>
    <col min="15107" max="15107" width="15.85546875" style="169" customWidth="1"/>
    <col min="15108" max="15108" width="17" style="169" customWidth="1"/>
    <col min="15109" max="15120" width="10.140625" style="169" customWidth="1"/>
    <col min="15121" max="15121" width="16.5703125" style="169" customWidth="1"/>
    <col min="15122" max="15360" width="9.140625" style="169"/>
    <col min="15361" max="15361" width="7.140625" style="169" customWidth="1"/>
    <col min="15362" max="15362" width="28.7109375" style="169" customWidth="1"/>
    <col min="15363" max="15363" width="15.85546875" style="169" customWidth="1"/>
    <col min="15364" max="15364" width="17" style="169" customWidth="1"/>
    <col min="15365" max="15376" width="10.140625" style="169" customWidth="1"/>
    <col min="15377" max="15377" width="16.5703125" style="169" customWidth="1"/>
    <col min="15378" max="15616" width="9.140625" style="169"/>
    <col min="15617" max="15617" width="7.140625" style="169" customWidth="1"/>
    <col min="15618" max="15618" width="28.7109375" style="169" customWidth="1"/>
    <col min="15619" max="15619" width="15.85546875" style="169" customWidth="1"/>
    <col min="15620" max="15620" width="17" style="169" customWidth="1"/>
    <col min="15621" max="15632" width="10.140625" style="169" customWidth="1"/>
    <col min="15633" max="15633" width="16.5703125" style="169" customWidth="1"/>
    <col min="15634" max="15872" width="9.140625" style="169"/>
    <col min="15873" max="15873" width="7.140625" style="169" customWidth="1"/>
    <col min="15874" max="15874" width="28.7109375" style="169" customWidth="1"/>
    <col min="15875" max="15875" width="15.85546875" style="169" customWidth="1"/>
    <col min="15876" max="15876" width="17" style="169" customWidth="1"/>
    <col min="15877" max="15888" width="10.140625" style="169" customWidth="1"/>
    <col min="15889" max="15889" width="16.5703125" style="169" customWidth="1"/>
    <col min="15890" max="16128" width="9.140625" style="169"/>
    <col min="16129" max="16129" width="7.140625" style="169" customWidth="1"/>
    <col min="16130" max="16130" width="28.7109375" style="169" customWidth="1"/>
    <col min="16131" max="16131" width="15.85546875" style="169" customWidth="1"/>
    <col min="16132" max="16132" width="17" style="169" customWidth="1"/>
    <col min="16133" max="16144" width="10.140625" style="169" customWidth="1"/>
    <col min="16145" max="16145" width="16.5703125" style="169" customWidth="1"/>
    <col min="16146" max="16384" width="9.140625" style="169"/>
  </cols>
  <sheetData>
    <row r="26" spans="1:17" ht="26.25" x14ac:dyDescent="0.4">
      <c r="A26" s="167" t="s">
        <v>334</v>
      </c>
      <c r="B26" s="167"/>
      <c r="C26" s="167"/>
      <c r="D26" s="167"/>
      <c r="E26" s="167"/>
      <c r="F26" s="167"/>
      <c r="G26" s="167"/>
      <c r="H26" s="168"/>
      <c r="I26" s="168"/>
      <c r="J26" s="168"/>
      <c r="K26" s="168"/>
      <c r="L26" s="168"/>
      <c r="M26" s="168"/>
      <c r="N26" s="168"/>
      <c r="O26" s="168"/>
      <c r="P26" s="168"/>
      <c r="Q26" s="168"/>
    </row>
    <row r="27" spans="1:17" ht="26.25" x14ac:dyDescent="0.4">
      <c r="A27" s="170" t="s">
        <v>335</v>
      </c>
      <c r="B27" s="170"/>
      <c r="C27" s="170"/>
      <c r="D27" s="170"/>
      <c r="E27" s="170"/>
      <c r="F27" s="170"/>
      <c r="G27" s="170"/>
      <c r="H27" s="168"/>
      <c r="I27" s="168"/>
      <c r="J27" s="168"/>
      <c r="K27" s="168"/>
      <c r="L27" s="210" t="s">
        <v>336</v>
      </c>
      <c r="M27" s="210"/>
      <c r="N27" s="168"/>
      <c r="O27" s="168"/>
      <c r="P27" s="168"/>
    </row>
    <row r="28" spans="1:17" ht="26.25" x14ac:dyDescent="0.4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</row>
    <row r="29" spans="1:17" ht="26.25" x14ac:dyDescent="0.4">
      <c r="A29" s="167" t="s">
        <v>337</v>
      </c>
      <c r="B29" s="167"/>
      <c r="C29" s="167"/>
      <c r="D29" s="167"/>
      <c r="E29" s="167"/>
      <c r="F29" s="167"/>
      <c r="G29" s="167"/>
      <c r="H29" s="168"/>
      <c r="I29" s="168"/>
      <c r="J29" s="168"/>
      <c r="K29" s="168"/>
      <c r="L29" s="168"/>
      <c r="M29" s="168"/>
      <c r="N29" s="168"/>
      <c r="O29" s="168"/>
      <c r="P29" s="168"/>
      <c r="Q29" s="168"/>
    </row>
    <row r="30" spans="1:17" ht="26.25" x14ac:dyDescent="0.4">
      <c r="A30" s="211" t="s">
        <v>338</v>
      </c>
      <c r="B30" s="211"/>
      <c r="C30" s="211"/>
      <c r="D30" s="211"/>
      <c r="E30" s="211"/>
      <c r="F30" s="211"/>
      <c r="G30" s="211"/>
      <c r="H30" s="168"/>
      <c r="I30" s="168"/>
      <c r="J30" s="168"/>
      <c r="K30" s="171"/>
      <c r="L30" s="210" t="s">
        <v>339</v>
      </c>
      <c r="M30" s="210"/>
      <c r="N30" s="210"/>
    </row>
    <row r="81" spans="8:9" s="172" customFormat="1" ht="18" x14ac:dyDescent="0.25"/>
    <row r="82" spans="8:9" s="173" customFormat="1" x14ac:dyDescent="0.3"/>
    <row r="83" spans="8:9" x14ac:dyDescent="0.3">
      <c r="H83" s="212"/>
      <c r="I83" s="212"/>
    </row>
  </sheetData>
  <mergeCells count="4">
    <mergeCell ref="L27:M27"/>
    <mergeCell ref="A30:G30"/>
    <mergeCell ref="L30:N30"/>
    <mergeCell ref="H83:I83"/>
  </mergeCells>
  <pageMargins left="0.59055118110236215" right="0.59055118110236215" top="1.3779527559055118" bottom="0.39370078740157483" header="0.31496062992125984" footer="0.31496062992125984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65"/>
  <sheetViews>
    <sheetView view="pageBreakPreview" zoomScale="60" zoomScaleNormal="70" workbookViewId="0">
      <selection activeCell="AH672" sqref="AH672"/>
    </sheetView>
  </sheetViews>
  <sheetFormatPr defaultRowHeight="15.75" x14ac:dyDescent="0.25"/>
  <cols>
    <col min="1" max="1" width="6.42578125" style="1" customWidth="1"/>
    <col min="2" max="2" width="41.5703125" style="1" customWidth="1"/>
    <col min="3" max="4" width="18" style="2" hidden="1" customWidth="1"/>
    <col min="5" max="5" width="8.28515625" style="2" hidden="1" customWidth="1"/>
    <col min="6" max="6" width="15.42578125" style="2" hidden="1" customWidth="1"/>
    <col min="7" max="7" width="10.28515625" style="2" hidden="1" customWidth="1"/>
    <col min="8" max="8" width="14.85546875" style="2" hidden="1" customWidth="1"/>
    <col min="9" max="9" width="11" style="1" hidden="1" customWidth="1"/>
    <col min="10" max="10" width="14.42578125" style="3" hidden="1" customWidth="1"/>
    <col min="11" max="11" width="6.85546875" style="3" hidden="1" customWidth="1"/>
    <col min="12" max="12" width="15.5703125" style="1" customWidth="1"/>
    <col min="13" max="13" width="12.42578125" style="1" hidden="1" customWidth="1"/>
    <col min="14" max="14" width="16.140625" style="4" hidden="1" customWidth="1"/>
    <col min="15" max="15" width="12.42578125" style="5" hidden="1" customWidth="1"/>
    <col min="16" max="16" width="21" style="5" hidden="1" customWidth="1"/>
    <col min="17" max="17" width="20.7109375" style="1" customWidth="1"/>
    <col min="18" max="18" width="20.28515625" style="1" hidden="1" customWidth="1"/>
    <col min="19" max="19" width="15.7109375" style="1" hidden="1" customWidth="1"/>
    <col min="20" max="21" width="19" style="1" hidden="1" customWidth="1"/>
    <col min="22" max="22" width="15.5703125" style="1" hidden="1" customWidth="1"/>
    <col min="23" max="28" width="9.140625" style="2" hidden="1" customWidth="1"/>
    <col min="29" max="29" width="11" style="2" hidden="1" customWidth="1"/>
    <col min="30" max="30" width="13.85546875" style="2" customWidth="1"/>
    <col min="31" max="31" width="20.42578125" style="2" customWidth="1"/>
    <col min="32" max="32" width="38.7109375" style="2" customWidth="1"/>
    <col min="33" max="33" width="32.28515625" style="2" customWidth="1"/>
    <col min="34" max="34" width="21.42578125" style="2" customWidth="1"/>
    <col min="35" max="35" width="16.140625" style="2" customWidth="1"/>
    <col min="36" max="36" width="17.140625" style="2" customWidth="1"/>
    <col min="37" max="37" width="19.7109375" style="2" customWidth="1"/>
    <col min="38" max="38" width="11.42578125" style="2" customWidth="1"/>
    <col min="39" max="39" width="20.42578125" style="2" customWidth="1"/>
    <col min="40" max="40" width="18.140625" style="2" customWidth="1"/>
    <col min="41" max="41" width="16.140625" style="2" customWidth="1"/>
    <col min="42" max="42" width="17.140625" style="2" customWidth="1"/>
    <col min="43" max="43" width="17.42578125" style="2" customWidth="1"/>
    <col min="44" max="44" width="14.5703125" style="2" customWidth="1"/>
    <col min="45" max="45" width="10.7109375" style="2" customWidth="1"/>
    <col min="46" max="46" width="14.5703125" style="2" customWidth="1"/>
    <col min="47" max="47" width="9.28515625" style="2" customWidth="1"/>
    <col min="48" max="48" width="14.85546875" style="2" customWidth="1"/>
    <col min="49" max="49" width="9" style="2" customWidth="1"/>
    <col min="50" max="52" width="14.85546875" style="2" customWidth="1"/>
    <col min="53" max="53" width="10.140625" style="2" hidden="1" customWidth="1"/>
    <col min="54" max="56" width="0" style="2" hidden="1" customWidth="1"/>
    <col min="57" max="16384" width="9.140625" style="1"/>
  </cols>
  <sheetData>
    <row r="1" spans="1:57" ht="15.75" customHeight="1" x14ac:dyDescent="0.25"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</row>
    <row r="2" spans="1:57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</row>
    <row r="3" spans="1:57" x14ac:dyDescent="0.25"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</row>
    <row r="4" spans="1:57" ht="15.75" customHeight="1" x14ac:dyDescent="0.25">
      <c r="A4" s="246" t="s">
        <v>12</v>
      </c>
      <c r="B4" s="246" t="s">
        <v>324</v>
      </c>
      <c r="C4" s="246" t="s">
        <v>13</v>
      </c>
      <c r="D4" s="246" t="s">
        <v>14</v>
      </c>
      <c r="E4" s="6"/>
      <c r="F4" s="7"/>
      <c r="G4" s="7"/>
      <c r="H4" s="7"/>
      <c r="I4" s="225" t="s">
        <v>15</v>
      </c>
      <c r="J4" s="231" t="s">
        <v>16</v>
      </c>
      <c r="K4" s="231" t="s">
        <v>17</v>
      </c>
      <c r="L4" s="246" t="s">
        <v>1</v>
      </c>
      <c r="M4" s="249" t="s">
        <v>18</v>
      </c>
      <c r="N4" s="231" t="s">
        <v>19</v>
      </c>
      <c r="O4" s="234" t="s">
        <v>20</v>
      </c>
      <c r="P4" s="234" t="s">
        <v>21</v>
      </c>
      <c r="Q4" s="126" t="s">
        <v>22</v>
      </c>
      <c r="R4" s="127"/>
      <c r="S4" s="127"/>
      <c r="T4" s="127"/>
      <c r="U4" s="128"/>
      <c r="V4" s="225" t="s">
        <v>23</v>
      </c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213" t="s">
        <v>24</v>
      </c>
      <c r="BB4" s="214"/>
      <c r="BC4" s="214"/>
      <c r="BD4" s="215"/>
    </row>
    <row r="5" spans="1:57" ht="15.75" customHeight="1" x14ac:dyDescent="0.25">
      <c r="A5" s="247"/>
      <c r="B5" s="247"/>
      <c r="C5" s="247"/>
      <c r="D5" s="247"/>
      <c r="E5" s="8"/>
      <c r="F5" s="9"/>
      <c r="G5" s="9"/>
      <c r="H5" s="9"/>
      <c r="I5" s="226"/>
      <c r="J5" s="232"/>
      <c r="K5" s="232"/>
      <c r="L5" s="247"/>
      <c r="M5" s="250"/>
      <c r="N5" s="232"/>
      <c r="O5" s="235"/>
      <c r="P5" s="235"/>
      <c r="Q5" s="225" t="s">
        <v>25</v>
      </c>
      <c r="R5" s="228" t="s">
        <v>26</v>
      </c>
      <c r="S5" s="229"/>
      <c r="T5" s="229"/>
      <c r="U5" s="230"/>
      <c r="V5" s="226"/>
      <c r="W5" s="225" t="s">
        <v>27</v>
      </c>
      <c r="X5" s="225" t="s">
        <v>28</v>
      </c>
      <c r="Y5" s="225" t="s">
        <v>29</v>
      </c>
      <c r="Z5" s="231" t="s">
        <v>30</v>
      </c>
      <c r="AA5" s="234" t="s">
        <v>31</v>
      </c>
      <c r="AB5" s="234" t="s">
        <v>32</v>
      </c>
      <c r="AC5" s="234" t="s">
        <v>33</v>
      </c>
      <c r="AD5" s="237" t="s">
        <v>27</v>
      </c>
      <c r="AE5" s="238"/>
      <c r="AF5" s="238"/>
      <c r="AG5" s="238"/>
      <c r="AH5" s="238"/>
      <c r="AI5" s="238"/>
      <c r="AJ5" s="238"/>
      <c r="AK5" s="239"/>
      <c r="AL5" s="237" t="s">
        <v>28</v>
      </c>
      <c r="AM5" s="238"/>
      <c r="AN5" s="238"/>
      <c r="AO5" s="238"/>
      <c r="AP5" s="238"/>
      <c r="AQ5" s="239"/>
      <c r="AR5" s="246" t="s">
        <v>29</v>
      </c>
      <c r="AS5" s="237" t="s">
        <v>34</v>
      </c>
      <c r="AT5" s="239"/>
      <c r="AU5" s="216" t="s">
        <v>35</v>
      </c>
      <c r="AV5" s="217"/>
      <c r="AW5" s="216" t="s">
        <v>36</v>
      </c>
      <c r="AX5" s="217"/>
      <c r="AY5" s="216" t="s">
        <v>33</v>
      </c>
      <c r="AZ5" s="217"/>
      <c r="BA5" s="222" t="s">
        <v>37</v>
      </c>
      <c r="BB5" s="222" t="s">
        <v>38</v>
      </c>
      <c r="BC5" s="222" t="s">
        <v>39</v>
      </c>
      <c r="BD5" s="222" t="s">
        <v>40</v>
      </c>
    </row>
    <row r="6" spans="1:57" ht="24.75" customHeight="1" x14ac:dyDescent="0.25">
      <c r="A6" s="247"/>
      <c r="B6" s="247"/>
      <c r="C6" s="247"/>
      <c r="D6" s="247"/>
      <c r="E6" s="10" t="s">
        <v>41</v>
      </c>
      <c r="F6" s="10" t="s">
        <v>42</v>
      </c>
      <c r="G6" s="11" t="s">
        <v>43</v>
      </c>
      <c r="H6" s="11" t="s">
        <v>44</v>
      </c>
      <c r="I6" s="226"/>
      <c r="J6" s="232"/>
      <c r="K6" s="232"/>
      <c r="L6" s="247"/>
      <c r="M6" s="250"/>
      <c r="N6" s="232"/>
      <c r="O6" s="235"/>
      <c r="P6" s="235"/>
      <c r="Q6" s="226"/>
      <c r="R6" s="225" t="s">
        <v>45</v>
      </c>
      <c r="S6" s="225" t="s">
        <v>46</v>
      </c>
      <c r="T6" s="225" t="s">
        <v>47</v>
      </c>
      <c r="U6" s="225" t="s">
        <v>48</v>
      </c>
      <c r="V6" s="226"/>
      <c r="W6" s="226"/>
      <c r="X6" s="226"/>
      <c r="Y6" s="226"/>
      <c r="Z6" s="232"/>
      <c r="AA6" s="235"/>
      <c r="AB6" s="235"/>
      <c r="AC6" s="235"/>
      <c r="AD6" s="240"/>
      <c r="AE6" s="241"/>
      <c r="AF6" s="241"/>
      <c r="AG6" s="241"/>
      <c r="AH6" s="241"/>
      <c r="AI6" s="241"/>
      <c r="AJ6" s="241"/>
      <c r="AK6" s="242"/>
      <c r="AL6" s="240"/>
      <c r="AM6" s="241"/>
      <c r="AN6" s="241"/>
      <c r="AO6" s="241"/>
      <c r="AP6" s="241"/>
      <c r="AQ6" s="242"/>
      <c r="AR6" s="247"/>
      <c r="AS6" s="240"/>
      <c r="AT6" s="242"/>
      <c r="AU6" s="218"/>
      <c r="AV6" s="219"/>
      <c r="AW6" s="218"/>
      <c r="AX6" s="219"/>
      <c r="AY6" s="218"/>
      <c r="AZ6" s="219"/>
      <c r="BA6" s="223"/>
      <c r="BB6" s="223"/>
      <c r="BC6" s="223"/>
      <c r="BD6" s="223"/>
    </row>
    <row r="7" spans="1:57" ht="15" customHeight="1" x14ac:dyDescent="0.25">
      <c r="A7" s="247"/>
      <c r="B7" s="247"/>
      <c r="C7" s="247"/>
      <c r="D7" s="247"/>
      <c r="E7" s="8"/>
      <c r="F7" s="9"/>
      <c r="G7" s="9"/>
      <c r="H7" s="9"/>
      <c r="I7" s="226"/>
      <c r="J7" s="232"/>
      <c r="K7" s="232"/>
      <c r="L7" s="247"/>
      <c r="M7" s="250"/>
      <c r="N7" s="232"/>
      <c r="O7" s="235"/>
      <c r="P7" s="235"/>
      <c r="Q7" s="226"/>
      <c r="R7" s="226"/>
      <c r="S7" s="226"/>
      <c r="T7" s="226"/>
      <c r="U7" s="226"/>
      <c r="V7" s="226"/>
      <c r="W7" s="226"/>
      <c r="X7" s="226"/>
      <c r="Y7" s="226"/>
      <c r="Z7" s="232"/>
      <c r="AA7" s="235"/>
      <c r="AB7" s="235"/>
      <c r="AC7" s="235"/>
      <c r="AD7" s="240"/>
      <c r="AE7" s="241"/>
      <c r="AF7" s="241"/>
      <c r="AG7" s="241"/>
      <c r="AH7" s="241"/>
      <c r="AI7" s="241"/>
      <c r="AJ7" s="241"/>
      <c r="AK7" s="242"/>
      <c r="AL7" s="240"/>
      <c r="AM7" s="241"/>
      <c r="AN7" s="241"/>
      <c r="AO7" s="241"/>
      <c r="AP7" s="241"/>
      <c r="AQ7" s="242"/>
      <c r="AR7" s="247"/>
      <c r="AS7" s="240"/>
      <c r="AT7" s="242"/>
      <c r="AU7" s="218"/>
      <c r="AV7" s="219"/>
      <c r="AW7" s="218"/>
      <c r="AX7" s="219"/>
      <c r="AY7" s="218"/>
      <c r="AZ7" s="219"/>
      <c r="BA7" s="223"/>
      <c r="BB7" s="223"/>
      <c r="BC7" s="223"/>
      <c r="BD7" s="223"/>
    </row>
    <row r="8" spans="1:57" ht="15" customHeight="1" x14ac:dyDescent="0.25">
      <c r="A8" s="247"/>
      <c r="B8" s="247"/>
      <c r="C8" s="247"/>
      <c r="D8" s="247"/>
      <c r="E8" s="8"/>
      <c r="F8" s="9"/>
      <c r="G8" s="9"/>
      <c r="H8" s="9"/>
      <c r="I8" s="227"/>
      <c r="J8" s="233"/>
      <c r="K8" s="233"/>
      <c r="L8" s="248"/>
      <c r="M8" s="251"/>
      <c r="N8" s="233"/>
      <c r="O8" s="236"/>
      <c r="P8" s="236"/>
      <c r="Q8" s="227"/>
      <c r="R8" s="227"/>
      <c r="S8" s="227"/>
      <c r="T8" s="227"/>
      <c r="U8" s="227"/>
      <c r="V8" s="227"/>
      <c r="W8" s="227"/>
      <c r="X8" s="227"/>
      <c r="Y8" s="227"/>
      <c r="Z8" s="233"/>
      <c r="AA8" s="236"/>
      <c r="AB8" s="236"/>
      <c r="AC8" s="236"/>
      <c r="AD8" s="243"/>
      <c r="AE8" s="244"/>
      <c r="AF8" s="244"/>
      <c r="AG8" s="244"/>
      <c r="AH8" s="244"/>
      <c r="AI8" s="244"/>
      <c r="AJ8" s="244"/>
      <c r="AK8" s="245"/>
      <c r="AL8" s="243"/>
      <c r="AM8" s="244"/>
      <c r="AN8" s="244"/>
      <c r="AO8" s="244"/>
      <c r="AP8" s="244"/>
      <c r="AQ8" s="245"/>
      <c r="AR8" s="248"/>
      <c r="AS8" s="243"/>
      <c r="AT8" s="245"/>
      <c r="AU8" s="220"/>
      <c r="AV8" s="221"/>
      <c r="AW8" s="220"/>
      <c r="AX8" s="221"/>
      <c r="AY8" s="220"/>
      <c r="AZ8" s="221"/>
      <c r="BA8" s="223"/>
      <c r="BB8" s="223"/>
      <c r="BC8" s="223"/>
      <c r="BD8" s="224"/>
    </row>
    <row r="9" spans="1:57" x14ac:dyDescent="0.25">
      <c r="A9" s="248"/>
      <c r="B9" s="248"/>
      <c r="C9" s="248"/>
      <c r="D9" s="248"/>
      <c r="E9" s="12"/>
      <c r="F9" s="13"/>
      <c r="G9" s="13"/>
      <c r="H9" s="13"/>
      <c r="I9" s="14" t="s">
        <v>49</v>
      </c>
      <c r="J9" s="15" t="s">
        <v>50</v>
      </c>
      <c r="K9" s="15" t="s">
        <v>51</v>
      </c>
      <c r="L9" s="14" t="s">
        <v>52</v>
      </c>
      <c r="M9" s="14" t="s">
        <v>11</v>
      </c>
      <c r="N9" s="14" t="s">
        <v>11</v>
      </c>
      <c r="O9" s="16"/>
      <c r="P9" s="16"/>
      <c r="Q9" s="14" t="s">
        <v>11</v>
      </c>
      <c r="R9" s="14" t="s">
        <v>11</v>
      </c>
      <c r="S9" s="14" t="s">
        <v>11</v>
      </c>
      <c r="T9" s="14" t="s">
        <v>11</v>
      </c>
      <c r="U9" s="14" t="s">
        <v>11</v>
      </c>
      <c r="V9" s="14" t="s">
        <v>11</v>
      </c>
      <c r="W9" s="175"/>
      <c r="X9" s="213" t="s">
        <v>53</v>
      </c>
      <c r="Y9" s="214"/>
      <c r="Z9" s="214"/>
      <c r="AA9" s="214"/>
      <c r="AB9" s="214"/>
      <c r="AC9" s="215"/>
      <c r="AD9" s="175" t="s">
        <v>52</v>
      </c>
      <c r="AE9" s="175"/>
      <c r="AF9" s="175"/>
      <c r="AG9" s="175"/>
      <c r="AH9" s="175"/>
      <c r="AI9" s="175"/>
      <c r="AJ9" s="175"/>
      <c r="AK9" s="175" t="s">
        <v>11</v>
      </c>
      <c r="AL9" s="175" t="s">
        <v>52</v>
      </c>
      <c r="AM9" s="175"/>
      <c r="AN9" s="175"/>
      <c r="AO9" s="175"/>
      <c r="AP9" s="175"/>
      <c r="AQ9" s="175" t="s">
        <v>11</v>
      </c>
      <c r="AR9" s="175" t="s">
        <v>52</v>
      </c>
      <c r="AS9" s="175" t="s">
        <v>52</v>
      </c>
      <c r="AT9" s="175" t="s">
        <v>11</v>
      </c>
      <c r="AU9" s="175" t="s">
        <v>52</v>
      </c>
      <c r="AV9" s="175" t="s">
        <v>11</v>
      </c>
      <c r="AW9" s="175" t="s">
        <v>52</v>
      </c>
      <c r="AX9" s="175" t="s">
        <v>11</v>
      </c>
      <c r="AY9" s="175" t="s">
        <v>52</v>
      </c>
      <c r="AZ9" s="175" t="s">
        <v>11</v>
      </c>
      <c r="BA9" s="224"/>
      <c r="BB9" s="224"/>
      <c r="BC9" s="224"/>
      <c r="BD9" s="175" t="s">
        <v>11</v>
      </c>
    </row>
    <row r="10" spans="1:57" ht="15" customHeight="1" x14ac:dyDescent="0.25">
      <c r="A10" s="14">
        <v>1</v>
      </c>
      <c r="B10" s="14">
        <v>2</v>
      </c>
      <c r="C10" s="175"/>
      <c r="D10" s="174"/>
      <c r="E10" s="174"/>
      <c r="F10" s="174"/>
      <c r="G10" s="174"/>
      <c r="H10" s="174"/>
      <c r="I10" s="14">
        <v>3</v>
      </c>
      <c r="J10" s="15">
        <v>4</v>
      </c>
      <c r="K10" s="15"/>
      <c r="L10" s="14">
        <v>7</v>
      </c>
      <c r="M10" s="14"/>
      <c r="N10" s="14"/>
      <c r="O10" s="16"/>
      <c r="P10" s="16"/>
      <c r="Q10" s="14">
        <v>10</v>
      </c>
      <c r="R10" s="14">
        <v>11</v>
      </c>
      <c r="S10" s="14">
        <v>12</v>
      </c>
      <c r="T10" s="14">
        <v>13</v>
      </c>
      <c r="U10" s="14"/>
      <c r="V10" s="14">
        <v>14</v>
      </c>
      <c r="W10" s="175"/>
      <c r="X10" s="175"/>
      <c r="Y10" s="175"/>
      <c r="Z10" s="175"/>
      <c r="AA10" s="175"/>
      <c r="AB10" s="175"/>
      <c r="AC10" s="175"/>
      <c r="AD10" s="175"/>
      <c r="AE10" s="175">
        <v>34038</v>
      </c>
      <c r="AF10" s="175" t="s">
        <v>349</v>
      </c>
      <c r="AG10" s="175" t="s">
        <v>350</v>
      </c>
      <c r="AH10" s="175" t="s">
        <v>326</v>
      </c>
      <c r="AI10" s="175" t="s">
        <v>327</v>
      </c>
      <c r="AJ10" s="175" t="s">
        <v>328</v>
      </c>
      <c r="AK10" s="175"/>
      <c r="AL10" s="175"/>
      <c r="AM10" s="175">
        <v>34038</v>
      </c>
      <c r="AN10" s="175" t="s">
        <v>326</v>
      </c>
      <c r="AO10" s="175" t="s">
        <v>327</v>
      </c>
      <c r="AP10" s="175" t="s">
        <v>328</v>
      </c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</row>
    <row r="11" spans="1:57" s="3" customFormat="1" ht="31.5" x14ac:dyDescent="0.25">
      <c r="A11" s="17">
        <v>1</v>
      </c>
      <c r="B11" s="158" t="s">
        <v>54</v>
      </c>
      <c r="C11" s="17"/>
      <c r="D11" s="17"/>
      <c r="E11" s="76">
        <f t="shared" ref="E11:J11" si="0">E12+E22+E43+E60+E77+E86+E97+E106+E110+E127+E152+E164+E175+E184+E195+E202+E209+E216+E225+E228+E234+E248+E261+E266+E271+E282+E285+E299+E310+E315</f>
        <v>0</v>
      </c>
      <c r="F11" s="76">
        <f t="shared" si="0"/>
        <v>0</v>
      </c>
      <c r="G11" s="76">
        <f t="shared" si="0"/>
        <v>0</v>
      </c>
      <c r="H11" s="76">
        <f t="shared" si="0"/>
        <v>0</v>
      </c>
      <c r="I11" s="76">
        <f t="shared" si="0"/>
        <v>713</v>
      </c>
      <c r="J11" s="76">
        <f t="shared" si="0"/>
        <v>278</v>
      </c>
      <c r="K11" s="76">
        <f>K12+K22+K43+K60+K77+K86+K97+K106+K110+K127+K152+K164+K175+K184+K195+K202+K209+K216+K225+K228+K234+K248+K261</f>
        <v>338</v>
      </c>
      <c r="L11" s="22">
        <f>AD11+AL11</f>
        <v>10310.75</v>
      </c>
      <c r="M11" s="76">
        <f>M12+M22+M43+M60+M77+M86+M97+M106+M110+M127+M152+M164+M175+M184+M195+M202+M209+M216+M225+M228+M234+M248+M261</f>
        <v>0</v>
      </c>
      <c r="N11" s="76">
        <f>N12+N22+N43+N60+N77+N86+N97+N106+N110+N127+N152+N164+N175+N184+N195+N202+N209+N216+N225+N228+N234+N248+N261</f>
        <v>0</v>
      </c>
      <c r="O11" s="76">
        <f>O12+O22+O43+O60+O77+O86+O97+O106+O110+O127+O152+O164+O175+O184+O195+O202+O209+O216+O225+O228+O234+O248+O261</f>
        <v>0</v>
      </c>
      <c r="P11" s="76">
        <f>P12+P22+P43+P60+P77+P86+P97+P106+P110+P127+P152+P164+P175+P184+P195+P202+P209+P216+P225+P228+P234+P248+P261</f>
        <v>0</v>
      </c>
      <c r="Q11" s="22">
        <f>AK11+AQ11</f>
        <v>477108613.13999999</v>
      </c>
      <c r="R11" s="22">
        <f>R12+R22+R43+R60+R77+R86+R97+R106+R110+R127+R152+R164+R175+R184+R195+R202+R209+R216+R225+R228+R234+R248+R261+R266+R271+R282+R285+R299+R310+R315</f>
        <v>341352563.67000002</v>
      </c>
      <c r="S11" s="22">
        <f>S12+S22+S43+S60+S77+S86+S97+S106+S110+S127+S152+S164+S175+S184+S195+S202+S209+S216+S225+S228+S234+S248+S261+S266+S271+S282+S285+S299+S310+S315</f>
        <v>3458454.31</v>
      </c>
      <c r="T11" s="22">
        <f>T12+T22+T43+T60+T77+T86+T97+T106+T110+T127+T152+T164+T175+T184+T195+T202+T209+T216+T225+T228+T234+T248+T261+T266+T271+T282+T285+T299+T310+T315</f>
        <v>111455028.31999999</v>
      </c>
      <c r="U11" s="22">
        <f>U12+U22+U43+U60+U77+U86+U97+U106+U110+U127+U152+U164+U175+U184+U195+U202+U209+U216+U225+U228+U234+U248+U261+U266+U271+U282+U285+U299+U310+U315</f>
        <v>0</v>
      </c>
      <c r="V11" s="76"/>
      <c r="W11" s="76">
        <f t="shared" ref="W11:AC11" si="1">W12+W22+W43+W60+W77+W86+W97+W106+W110+W127+W152+W164+W175+W184+W195+W202+W209+W216+W225+W228+W234+W248+W261</f>
        <v>0</v>
      </c>
      <c r="X11" s="76">
        <f t="shared" si="1"/>
        <v>0</v>
      </c>
      <c r="Y11" s="76">
        <f t="shared" si="1"/>
        <v>0</v>
      </c>
      <c r="Z11" s="76">
        <f t="shared" si="1"/>
        <v>0</v>
      </c>
      <c r="AA11" s="76">
        <f t="shared" si="1"/>
        <v>0</v>
      </c>
      <c r="AB11" s="76">
        <f t="shared" si="1"/>
        <v>0</v>
      </c>
      <c r="AC11" s="76">
        <f t="shared" si="1"/>
        <v>0</v>
      </c>
      <c r="AD11" s="22">
        <v>8183.1</v>
      </c>
      <c r="AE11" s="22">
        <f>AD11*$AE$10</f>
        <v>278536357.80000001</v>
      </c>
      <c r="AF11" s="190">
        <f>Лист3!B6</f>
        <v>0.98974533681403798</v>
      </c>
      <c r="AG11" s="189">
        <f>Лист3!B7</f>
        <v>1.0254663185962401E-2</v>
      </c>
      <c r="AH11" s="22">
        <f>AE11*AF11</f>
        <v>275680061.26999998</v>
      </c>
      <c r="AI11" s="22">
        <f>AE11*AG11</f>
        <v>2856296.53</v>
      </c>
      <c r="AJ11" s="22">
        <f>AK11-AE11</f>
        <v>100119655.81999999</v>
      </c>
      <c r="AK11" s="22">
        <v>378656013.62</v>
      </c>
      <c r="AL11" s="22">
        <v>2127.65</v>
      </c>
      <c r="AM11" s="22">
        <f>AL11*$AM$10</f>
        <v>72420950.700000003</v>
      </c>
      <c r="AN11" s="22">
        <f>AM11*AF11</f>
        <v>71678298.239999995</v>
      </c>
      <c r="AO11" s="22">
        <f>AM11*AG11</f>
        <v>742652.46</v>
      </c>
      <c r="AP11" s="22">
        <f>AQ11-AM11</f>
        <v>26031648.82</v>
      </c>
      <c r="AQ11" s="22">
        <v>98452599.519999996</v>
      </c>
      <c r="AR11" s="22">
        <f t="shared" ref="AR11:AZ11" si="2">AR12+AR22+AR43+AR60+AR77+AR86+AR97+AR106+AR110+AR127+AR152+AR164+AR175+AR184+AR195+AR202+AR209+AR216+AR225+AR228+AR234+AR248+AR261+AR266+AR271+AR282+AR285+AR299+AR310+AR315</f>
        <v>0</v>
      </c>
      <c r="AS11" s="22">
        <f t="shared" si="2"/>
        <v>0</v>
      </c>
      <c r="AT11" s="22">
        <f t="shared" si="2"/>
        <v>0</v>
      </c>
      <c r="AU11" s="22">
        <f t="shared" si="2"/>
        <v>0</v>
      </c>
      <c r="AV11" s="22">
        <f t="shared" si="2"/>
        <v>0</v>
      </c>
      <c r="AW11" s="22">
        <f t="shared" si="2"/>
        <v>0</v>
      </c>
      <c r="AX11" s="22">
        <f t="shared" si="2"/>
        <v>0</v>
      </c>
      <c r="AY11" s="22">
        <f t="shared" si="2"/>
        <v>0</v>
      </c>
      <c r="AZ11" s="22">
        <f t="shared" si="2"/>
        <v>0</v>
      </c>
      <c r="BA11" s="76">
        <f>BA12+BA22+BA43+BA60+BA77+BA86+BA97+BA106+BA110+BA127+BA152+BA164+BA175+BA184+BA195+BA202+BA209+BA216+BA225+BA228+BA234+BA248+BA261</f>
        <v>0</v>
      </c>
      <c r="BB11" s="76">
        <f>BB12+BB22+BB43+BB60+BB77+BB86+BB97+BB106+BB110+BB127+BB152+BB164+BB175+BB184+BB195+BB202+BB209+BB216+BB225+BB228+BB234+BB248+BB261</f>
        <v>0</v>
      </c>
      <c r="BC11" s="76">
        <f>BC12+BC22+BC43+BC60+BC77+BC86+BC97+BC106+BC110+BC127+BC152+BC164+BC175+BC184+BC195+BC202+BC209+BC216+BC225+BC228+BC234+BC248+BC261</f>
        <v>0</v>
      </c>
      <c r="BD11" s="76">
        <f>BD12+BD22+BD43+BD60+BD77+BD86+BD97+BD106+BD110+BD127+BD152+BD164+BD175+BD184+BD195+BD202+BD209+BD216+BD225+BD228+BD234+BD248+BD261</f>
        <v>0</v>
      </c>
    </row>
    <row r="12" spans="1:57" s="3" customFormat="1" ht="15.75" hidden="1" customHeight="1" x14ac:dyDescent="0.25">
      <c r="A12" s="17">
        <v>1</v>
      </c>
      <c r="B12" s="18" t="s">
        <v>55</v>
      </c>
      <c r="C12" s="19"/>
      <c r="D12" s="19"/>
      <c r="E12" s="19"/>
      <c r="F12" s="19"/>
      <c r="G12" s="19"/>
      <c r="H12" s="19"/>
      <c r="I12" s="20">
        <f>SUM(I14:I21)</f>
        <v>24</v>
      </c>
      <c r="J12" s="20">
        <f>SUM(J14:J21)</f>
        <v>8</v>
      </c>
      <c r="K12" s="20"/>
      <c r="L12" s="21">
        <f>SUM(L14:L21)</f>
        <v>275.60000000000002</v>
      </c>
      <c r="M12" s="21"/>
      <c r="N12" s="21"/>
      <c r="O12" s="21"/>
      <c r="P12" s="21"/>
      <c r="Q12" s="22">
        <f>SUM(Q14:Q21)</f>
        <v>12953200</v>
      </c>
      <c r="R12" s="22">
        <f>SUM(R14:R21)</f>
        <v>9286782.6400000006</v>
      </c>
      <c r="S12" s="22">
        <f>SUM(S14:S21)</f>
        <v>94090.16</v>
      </c>
      <c r="T12" s="22">
        <f>SUM(T14:T21)</f>
        <v>3572327.2</v>
      </c>
      <c r="U12" s="22">
        <f>SUM(U14:U21)</f>
        <v>0</v>
      </c>
      <c r="V12" s="23">
        <v>44196</v>
      </c>
      <c r="W12" s="17"/>
      <c r="X12" s="17"/>
      <c r="Y12" s="17"/>
      <c r="Z12" s="17"/>
      <c r="AA12" s="17"/>
      <c r="AB12" s="17"/>
      <c r="AC12" s="17"/>
      <c r="AD12" s="21">
        <f t="shared" ref="AD12:AZ12" si="3">SUM(AD14:AD21)</f>
        <v>206.2</v>
      </c>
      <c r="AE12" s="22">
        <f t="shared" ref="AE12:AE75" si="4">AD12*$AE$10</f>
        <v>7018635.5999999996</v>
      </c>
      <c r="AF12" s="22"/>
      <c r="AG12" s="22"/>
      <c r="AH12" s="22">
        <f t="shared" ref="AH12:AH75" si="5">AE12-AI12</f>
        <v>6948238.6799999997</v>
      </c>
      <c r="AI12" s="22">
        <f t="shared" ref="AI12:AI75" si="6">AE12*1.003%</f>
        <v>70396.92</v>
      </c>
      <c r="AJ12" s="22">
        <f t="shared" ref="AJ12:AJ75" si="7">AK12-AE12</f>
        <v>2672764.4</v>
      </c>
      <c r="AK12" s="21">
        <f t="shared" si="3"/>
        <v>9691400</v>
      </c>
      <c r="AL12" s="21">
        <f t="shared" si="3"/>
        <v>69.400000000000006</v>
      </c>
      <c r="AM12" s="22">
        <f t="shared" ref="AM12:AM75" si="8">AL12*$AM$10</f>
        <v>2362237.2000000002</v>
      </c>
      <c r="AN12" s="22">
        <f t="shared" ref="AN12:AN75" si="9">AM12-AO12</f>
        <v>2338543.96</v>
      </c>
      <c r="AO12" s="22">
        <f t="shared" ref="AO12:AO75" si="10">AM12*1.003%</f>
        <v>23693.24</v>
      </c>
      <c r="AP12" s="22">
        <f t="shared" ref="AP12:AP75" si="11">AQ12-AM12</f>
        <v>899562.8</v>
      </c>
      <c r="AQ12" s="21">
        <f t="shared" si="3"/>
        <v>3261800</v>
      </c>
      <c r="AR12" s="21">
        <f t="shared" si="3"/>
        <v>0</v>
      </c>
      <c r="AS12" s="21">
        <f t="shared" si="3"/>
        <v>0</v>
      </c>
      <c r="AT12" s="21">
        <f t="shared" si="3"/>
        <v>0</v>
      </c>
      <c r="AU12" s="21">
        <f t="shared" si="3"/>
        <v>0</v>
      </c>
      <c r="AV12" s="21">
        <f t="shared" si="3"/>
        <v>0</v>
      </c>
      <c r="AW12" s="21">
        <f t="shared" si="3"/>
        <v>0</v>
      </c>
      <c r="AX12" s="21">
        <f t="shared" si="3"/>
        <v>0</v>
      </c>
      <c r="AY12" s="21">
        <f t="shared" si="3"/>
        <v>0</v>
      </c>
      <c r="AZ12" s="21">
        <f t="shared" si="3"/>
        <v>0</v>
      </c>
      <c r="BA12" s="17"/>
      <c r="BB12" s="17"/>
      <c r="BC12" s="17"/>
      <c r="BD12" s="17"/>
    </row>
    <row r="13" spans="1:57" s="3" customFormat="1" hidden="1" x14ac:dyDescent="0.25">
      <c r="A13" s="17"/>
      <c r="B13" s="18" t="s">
        <v>56</v>
      </c>
      <c r="C13" s="19"/>
      <c r="D13" s="19"/>
      <c r="E13" s="19"/>
      <c r="F13" s="19"/>
      <c r="G13" s="19"/>
      <c r="H13" s="19"/>
      <c r="I13" s="20">
        <f>I14+I15+I16+I17+I18+I19+I20+I21</f>
        <v>24</v>
      </c>
      <c r="J13" s="20">
        <v>8</v>
      </c>
      <c r="K13" s="20">
        <f t="shared" ref="K13:BE13" si="12">K14+K15+K16+K17+K18+K19+K20+K21</f>
        <v>15</v>
      </c>
      <c r="L13" s="21">
        <f t="shared" si="12"/>
        <v>275.60000000000002</v>
      </c>
      <c r="M13" s="133"/>
      <c r="N13" s="133"/>
      <c r="O13" s="20"/>
      <c r="P13" s="20"/>
      <c r="Q13" s="21">
        <f t="shared" si="12"/>
        <v>12953200</v>
      </c>
      <c r="R13" s="21">
        <f t="shared" si="12"/>
        <v>9286782.6400000006</v>
      </c>
      <c r="S13" s="21">
        <f t="shared" si="12"/>
        <v>94090.16</v>
      </c>
      <c r="T13" s="21">
        <f t="shared" si="12"/>
        <v>3572327.2</v>
      </c>
      <c r="U13" s="20">
        <f t="shared" si="12"/>
        <v>0</v>
      </c>
      <c r="V13" s="20"/>
      <c r="W13" s="20"/>
      <c r="X13" s="20"/>
      <c r="Y13" s="20"/>
      <c r="Z13" s="20"/>
      <c r="AA13" s="20"/>
      <c r="AB13" s="20"/>
      <c r="AC13" s="20"/>
      <c r="AD13" s="133">
        <f t="shared" si="12"/>
        <v>206.2</v>
      </c>
      <c r="AE13" s="22">
        <f t="shared" si="4"/>
        <v>7018635.5999999996</v>
      </c>
      <c r="AF13" s="22"/>
      <c r="AG13" s="22"/>
      <c r="AH13" s="22">
        <f t="shared" si="5"/>
        <v>6948238.6799999997</v>
      </c>
      <c r="AI13" s="22">
        <f t="shared" si="6"/>
        <v>70396.92</v>
      </c>
      <c r="AJ13" s="22">
        <f t="shared" si="7"/>
        <v>2672764.4</v>
      </c>
      <c r="AK13" s="133">
        <f t="shared" si="12"/>
        <v>9691400</v>
      </c>
      <c r="AL13" s="133">
        <f t="shared" si="12"/>
        <v>69.400000000000006</v>
      </c>
      <c r="AM13" s="22">
        <f t="shared" si="8"/>
        <v>2362237.2000000002</v>
      </c>
      <c r="AN13" s="22">
        <f t="shared" si="9"/>
        <v>2338543.96</v>
      </c>
      <c r="AO13" s="22">
        <f t="shared" si="10"/>
        <v>23693.24</v>
      </c>
      <c r="AP13" s="22">
        <f t="shared" si="11"/>
        <v>899562.8</v>
      </c>
      <c r="AQ13" s="133">
        <f t="shared" si="12"/>
        <v>3261800</v>
      </c>
      <c r="AR13" s="20">
        <f t="shared" si="12"/>
        <v>0</v>
      </c>
      <c r="AS13" s="20">
        <f t="shared" si="12"/>
        <v>0</v>
      </c>
      <c r="AT13" s="20">
        <f t="shared" si="12"/>
        <v>0</v>
      </c>
      <c r="AU13" s="20">
        <f t="shared" si="12"/>
        <v>0</v>
      </c>
      <c r="AV13" s="20">
        <f t="shared" si="12"/>
        <v>0</v>
      </c>
      <c r="AW13" s="20">
        <f t="shared" si="12"/>
        <v>0</v>
      </c>
      <c r="AX13" s="20">
        <f t="shared" si="12"/>
        <v>0</v>
      </c>
      <c r="AY13" s="20">
        <f t="shared" si="12"/>
        <v>0</v>
      </c>
      <c r="AZ13" s="20">
        <f t="shared" si="12"/>
        <v>0</v>
      </c>
      <c r="BA13" s="20">
        <f t="shared" si="12"/>
        <v>0</v>
      </c>
      <c r="BB13" s="20">
        <f t="shared" si="12"/>
        <v>0</v>
      </c>
      <c r="BC13" s="20">
        <f t="shared" si="12"/>
        <v>0</v>
      </c>
      <c r="BD13" s="20">
        <f t="shared" si="12"/>
        <v>0</v>
      </c>
      <c r="BE13" s="20">
        <f t="shared" si="12"/>
        <v>0</v>
      </c>
    </row>
    <row r="14" spans="1:57" s="3" customFormat="1" hidden="1" x14ac:dyDescent="0.25">
      <c r="A14" s="17"/>
      <c r="B14" s="18" t="s">
        <v>57</v>
      </c>
      <c r="C14" s="19" t="s">
        <v>58</v>
      </c>
      <c r="D14" s="19"/>
      <c r="E14" s="19"/>
      <c r="F14" s="19"/>
      <c r="G14" s="19"/>
      <c r="H14" s="19"/>
      <c r="I14" s="20">
        <v>1</v>
      </c>
      <c r="J14" s="17">
        <v>1</v>
      </c>
      <c r="K14" s="17">
        <v>1</v>
      </c>
      <c r="L14" s="22">
        <v>31.5</v>
      </c>
      <c r="M14" s="22">
        <v>34038</v>
      </c>
      <c r="N14" s="22">
        <v>47000</v>
      </c>
      <c r="O14" s="60">
        <f>100%-P14</f>
        <v>0.98997000000000002</v>
      </c>
      <c r="P14" s="60">
        <v>1.0030000000000001E-2</v>
      </c>
      <c r="Q14" s="22">
        <f>L14*N14</f>
        <v>1480500</v>
      </c>
      <c r="R14" s="22">
        <f t="shared" ref="R14:R21" si="13">IF(N14&lt;M14,(L14*M14*O14)*N14/M14,L14*M14*O14)</f>
        <v>1061442.8600000001</v>
      </c>
      <c r="S14" s="22">
        <f t="shared" ref="S14:S21" si="14">IF(N14&lt;M14,(L14*M14*P14)*N14/M14,L14*M14*P14)</f>
        <v>10754.14</v>
      </c>
      <c r="T14" s="22">
        <f t="shared" ref="T14:T21" si="15">Q14-R14-S14-U14</f>
        <v>408303</v>
      </c>
      <c r="U14" s="22">
        <v>0</v>
      </c>
      <c r="V14" s="23">
        <v>43830</v>
      </c>
      <c r="W14" s="17" t="s">
        <v>59</v>
      </c>
      <c r="X14" s="17"/>
      <c r="Y14" s="17"/>
      <c r="Z14" s="17"/>
      <c r="AA14" s="17"/>
      <c r="AB14" s="17"/>
      <c r="AC14" s="17"/>
      <c r="AD14" s="22">
        <f t="shared" ref="AD14:AD21" si="16">IF(W14&gt;0,L14,0)</f>
        <v>31.5</v>
      </c>
      <c r="AE14" s="22">
        <f t="shared" si="4"/>
        <v>1072197</v>
      </c>
      <c r="AF14" s="22"/>
      <c r="AG14" s="22"/>
      <c r="AH14" s="22">
        <f t="shared" si="5"/>
        <v>1061442.8600000001</v>
      </c>
      <c r="AI14" s="22">
        <f t="shared" si="6"/>
        <v>10754.14</v>
      </c>
      <c r="AJ14" s="22">
        <f t="shared" si="7"/>
        <v>408303</v>
      </c>
      <c r="AK14" s="22">
        <f t="shared" ref="AK14:AK21" si="17">IF(W14&gt;0,Q14,0)</f>
        <v>1480500</v>
      </c>
      <c r="AL14" s="22">
        <f t="shared" ref="AL14:AL21" si="18">IF(X14&gt;0,L14,0)</f>
        <v>0</v>
      </c>
      <c r="AM14" s="22">
        <f t="shared" si="8"/>
        <v>0</v>
      </c>
      <c r="AN14" s="22">
        <f t="shared" si="9"/>
        <v>0</v>
      </c>
      <c r="AO14" s="22">
        <f t="shared" si="10"/>
        <v>0</v>
      </c>
      <c r="AP14" s="22">
        <f t="shared" si="11"/>
        <v>0</v>
      </c>
      <c r="AQ14" s="22">
        <f t="shared" ref="AQ14:AQ21" si="19">IF(X14&gt;0,Q14,0)</f>
        <v>0</v>
      </c>
      <c r="AR14" s="22">
        <f t="shared" ref="AR14:AR21" si="20">IF(Y14&gt;0,L14,0)</f>
        <v>0</v>
      </c>
      <c r="AS14" s="22">
        <f t="shared" ref="AS14:AS21" si="21">IF(Z14&gt;0,L14,0)</f>
        <v>0</v>
      </c>
      <c r="AT14" s="22">
        <f t="shared" ref="AT14:AT21" si="22">IF(Z14&gt;0,Q14,0)</f>
        <v>0</v>
      </c>
      <c r="AU14" s="22">
        <f t="shared" ref="AU14:AU21" si="23">IF(AA14&gt;0,L14,0)</f>
        <v>0</v>
      </c>
      <c r="AV14" s="22">
        <f t="shared" ref="AV14:AV21" si="24">IF(AA14&gt;0,Q14,0)</f>
        <v>0</v>
      </c>
      <c r="AW14" s="22">
        <f t="shared" ref="AW14:AW21" si="25">IF(AB14&gt;0,L14,0)</f>
        <v>0</v>
      </c>
      <c r="AX14" s="22">
        <f t="shared" ref="AX14:AX21" si="26">IF(AB14&gt;0,Q14,0)</f>
        <v>0</v>
      </c>
      <c r="AY14" s="22">
        <f t="shared" ref="AY14:AY21" si="27">IF(AC14&gt;0,L14,0)</f>
        <v>0</v>
      </c>
      <c r="AZ14" s="22">
        <f t="shared" ref="AZ14:AZ21" si="28">IF(AC14&gt;0,Q14,0)</f>
        <v>0</v>
      </c>
      <c r="BA14" s="17"/>
      <c r="BB14" s="17"/>
      <c r="BC14" s="17"/>
      <c r="BD14" s="17"/>
    </row>
    <row r="15" spans="1:57" s="3" customFormat="1" hidden="1" x14ac:dyDescent="0.25">
      <c r="A15" s="17"/>
      <c r="B15" s="18" t="s">
        <v>60</v>
      </c>
      <c r="C15" s="19" t="s">
        <v>58</v>
      </c>
      <c r="D15" s="19"/>
      <c r="E15" s="19"/>
      <c r="F15" s="19"/>
      <c r="G15" s="19"/>
      <c r="H15" s="19"/>
      <c r="I15" s="20">
        <v>7</v>
      </c>
      <c r="J15" s="17">
        <v>1</v>
      </c>
      <c r="K15" s="17">
        <v>3</v>
      </c>
      <c r="L15" s="22">
        <v>37.6</v>
      </c>
      <c r="M15" s="22">
        <v>34038</v>
      </c>
      <c r="N15" s="22">
        <v>47000</v>
      </c>
      <c r="O15" s="60">
        <f t="shared" ref="O15:O21" si="29">100%-P15</f>
        <v>0.98997000000000002</v>
      </c>
      <c r="P15" s="60">
        <v>1.0030000000000001E-2</v>
      </c>
      <c r="Q15" s="22">
        <f t="shared" ref="Q15:Q21" si="30">L15*N15</f>
        <v>1767200</v>
      </c>
      <c r="R15" s="22">
        <f t="shared" si="13"/>
        <v>1266992.1200000001</v>
      </c>
      <c r="S15" s="22">
        <f t="shared" si="14"/>
        <v>12836.68</v>
      </c>
      <c r="T15" s="22">
        <f t="shared" si="15"/>
        <v>487371.2</v>
      </c>
      <c r="U15" s="22">
        <v>0</v>
      </c>
      <c r="V15" s="23">
        <v>44196</v>
      </c>
      <c r="W15" s="17" t="s">
        <v>59</v>
      </c>
      <c r="X15" s="17"/>
      <c r="Y15" s="17"/>
      <c r="Z15" s="17"/>
      <c r="AA15" s="17"/>
      <c r="AB15" s="17"/>
      <c r="AC15" s="17"/>
      <c r="AD15" s="22">
        <f t="shared" si="16"/>
        <v>37.6</v>
      </c>
      <c r="AE15" s="22">
        <f t="shared" si="4"/>
        <v>1279828.8</v>
      </c>
      <c r="AF15" s="22"/>
      <c r="AG15" s="22"/>
      <c r="AH15" s="22">
        <f t="shared" si="5"/>
        <v>1266992.1200000001</v>
      </c>
      <c r="AI15" s="22">
        <f t="shared" si="6"/>
        <v>12836.68</v>
      </c>
      <c r="AJ15" s="22">
        <f t="shared" si="7"/>
        <v>487371.2</v>
      </c>
      <c r="AK15" s="22">
        <f t="shared" si="17"/>
        <v>1767200</v>
      </c>
      <c r="AL15" s="22">
        <f t="shared" si="18"/>
        <v>0</v>
      </c>
      <c r="AM15" s="22">
        <f t="shared" si="8"/>
        <v>0</v>
      </c>
      <c r="AN15" s="22">
        <f t="shared" si="9"/>
        <v>0</v>
      </c>
      <c r="AO15" s="22">
        <f t="shared" si="10"/>
        <v>0</v>
      </c>
      <c r="AP15" s="22">
        <f t="shared" si="11"/>
        <v>0</v>
      </c>
      <c r="AQ15" s="22">
        <f t="shared" si="19"/>
        <v>0</v>
      </c>
      <c r="AR15" s="22">
        <f t="shared" si="20"/>
        <v>0</v>
      </c>
      <c r="AS15" s="22">
        <f t="shared" si="21"/>
        <v>0</v>
      </c>
      <c r="AT15" s="22">
        <f t="shared" si="22"/>
        <v>0</v>
      </c>
      <c r="AU15" s="22">
        <f t="shared" si="23"/>
        <v>0</v>
      </c>
      <c r="AV15" s="22">
        <f t="shared" si="24"/>
        <v>0</v>
      </c>
      <c r="AW15" s="22">
        <f t="shared" si="25"/>
        <v>0</v>
      </c>
      <c r="AX15" s="22">
        <f t="shared" si="26"/>
        <v>0</v>
      </c>
      <c r="AY15" s="22">
        <f t="shared" si="27"/>
        <v>0</v>
      </c>
      <c r="AZ15" s="22">
        <f t="shared" si="28"/>
        <v>0</v>
      </c>
      <c r="BA15" s="17"/>
      <c r="BB15" s="17"/>
      <c r="BC15" s="17"/>
      <c r="BD15" s="17"/>
    </row>
    <row r="16" spans="1:57" s="3" customFormat="1" hidden="1" x14ac:dyDescent="0.25">
      <c r="A16" s="17"/>
      <c r="B16" s="18" t="s">
        <v>61</v>
      </c>
      <c r="C16" s="19"/>
      <c r="D16" s="19" t="s">
        <v>62</v>
      </c>
      <c r="E16" s="19"/>
      <c r="F16" s="19"/>
      <c r="G16" s="19"/>
      <c r="H16" s="19"/>
      <c r="I16" s="20">
        <v>4</v>
      </c>
      <c r="J16" s="17">
        <v>1</v>
      </c>
      <c r="K16" s="17">
        <v>3</v>
      </c>
      <c r="L16" s="22">
        <v>37.4</v>
      </c>
      <c r="M16" s="22">
        <v>34038</v>
      </c>
      <c r="N16" s="22">
        <v>47000</v>
      </c>
      <c r="O16" s="60">
        <f t="shared" si="29"/>
        <v>0.98997000000000002</v>
      </c>
      <c r="P16" s="60">
        <v>1.0030000000000001E-2</v>
      </c>
      <c r="Q16" s="22">
        <f t="shared" si="30"/>
        <v>1757800</v>
      </c>
      <c r="R16" s="22">
        <f t="shared" si="13"/>
        <v>1260252.8</v>
      </c>
      <c r="S16" s="22">
        <f t="shared" si="14"/>
        <v>12768.4</v>
      </c>
      <c r="T16" s="22">
        <f t="shared" si="15"/>
        <v>484778.8</v>
      </c>
      <c r="U16" s="22">
        <v>0</v>
      </c>
      <c r="V16" s="23">
        <v>44196</v>
      </c>
      <c r="W16" s="17"/>
      <c r="X16" s="17" t="s">
        <v>59</v>
      </c>
      <c r="Y16" s="17"/>
      <c r="Z16" s="17"/>
      <c r="AA16" s="17"/>
      <c r="AB16" s="17"/>
      <c r="AC16" s="17"/>
      <c r="AD16" s="22">
        <f t="shared" si="16"/>
        <v>0</v>
      </c>
      <c r="AE16" s="22">
        <f t="shared" si="4"/>
        <v>0</v>
      </c>
      <c r="AF16" s="22"/>
      <c r="AG16" s="22"/>
      <c r="AH16" s="22">
        <f t="shared" si="5"/>
        <v>0</v>
      </c>
      <c r="AI16" s="22">
        <f t="shared" si="6"/>
        <v>0</v>
      </c>
      <c r="AJ16" s="22">
        <f t="shared" si="7"/>
        <v>0</v>
      </c>
      <c r="AK16" s="22">
        <f t="shared" si="17"/>
        <v>0</v>
      </c>
      <c r="AL16" s="22">
        <f t="shared" si="18"/>
        <v>37.4</v>
      </c>
      <c r="AM16" s="22">
        <f t="shared" si="8"/>
        <v>1273021.2</v>
      </c>
      <c r="AN16" s="22">
        <f t="shared" si="9"/>
        <v>1260252.8</v>
      </c>
      <c r="AO16" s="22">
        <f t="shared" si="10"/>
        <v>12768.4</v>
      </c>
      <c r="AP16" s="22">
        <f t="shared" si="11"/>
        <v>484778.8</v>
      </c>
      <c r="AQ16" s="22">
        <f t="shared" si="19"/>
        <v>1757800</v>
      </c>
      <c r="AR16" s="22">
        <f t="shared" si="20"/>
        <v>0</v>
      </c>
      <c r="AS16" s="22">
        <f t="shared" si="21"/>
        <v>0</v>
      </c>
      <c r="AT16" s="22">
        <f t="shared" si="22"/>
        <v>0</v>
      </c>
      <c r="AU16" s="22">
        <f t="shared" si="23"/>
        <v>0</v>
      </c>
      <c r="AV16" s="22">
        <f t="shared" si="24"/>
        <v>0</v>
      </c>
      <c r="AW16" s="22">
        <f t="shared" si="25"/>
        <v>0</v>
      </c>
      <c r="AX16" s="22">
        <f t="shared" si="26"/>
        <v>0</v>
      </c>
      <c r="AY16" s="22">
        <f t="shared" si="27"/>
        <v>0</v>
      </c>
      <c r="AZ16" s="22">
        <f t="shared" si="28"/>
        <v>0</v>
      </c>
      <c r="BA16" s="17"/>
      <c r="BB16" s="17"/>
      <c r="BC16" s="17"/>
      <c r="BD16" s="17"/>
    </row>
    <row r="17" spans="1:56" s="3" customFormat="1" hidden="1" x14ac:dyDescent="0.25">
      <c r="A17" s="17"/>
      <c r="B17" s="18" t="s">
        <v>63</v>
      </c>
      <c r="C17" s="19"/>
      <c r="D17" s="19" t="s">
        <v>62</v>
      </c>
      <c r="E17" s="19"/>
      <c r="F17" s="19"/>
      <c r="G17" s="19"/>
      <c r="H17" s="19"/>
      <c r="I17" s="20">
        <v>2</v>
      </c>
      <c r="J17" s="17">
        <v>1</v>
      </c>
      <c r="K17" s="17">
        <v>1</v>
      </c>
      <c r="L17" s="22">
        <v>32</v>
      </c>
      <c r="M17" s="22">
        <v>34038</v>
      </c>
      <c r="N17" s="22">
        <v>47000</v>
      </c>
      <c r="O17" s="60">
        <f t="shared" si="29"/>
        <v>0.98997000000000002</v>
      </c>
      <c r="P17" s="60">
        <v>1.0030000000000001E-2</v>
      </c>
      <c r="Q17" s="22">
        <f t="shared" si="30"/>
        <v>1504000</v>
      </c>
      <c r="R17" s="22">
        <f t="shared" si="13"/>
        <v>1078291.1599999999</v>
      </c>
      <c r="S17" s="22">
        <f t="shared" si="14"/>
        <v>10924.84</v>
      </c>
      <c r="T17" s="22">
        <f t="shared" si="15"/>
        <v>414784</v>
      </c>
      <c r="U17" s="22">
        <v>0</v>
      </c>
      <c r="V17" s="23">
        <v>44196</v>
      </c>
      <c r="W17" s="17"/>
      <c r="X17" s="17" t="s">
        <v>59</v>
      </c>
      <c r="Y17" s="17"/>
      <c r="Z17" s="17"/>
      <c r="AA17" s="17"/>
      <c r="AB17" s="17"/>
      <c r="AC17" s="17"/>
      <c r="AD17" s="22">
        <f t="shared" si="16"/>
        <v>0</v>
      </c>
      <c r="AE17" s="22">
        <f t="shared" si="4"/>
        <v>0</v>
      </c>
      <c r="AF17" s="22"/>
      <c r="AG17" s="22"/>
      <c r="AH17" s="22">
        <f t="shared" si="5"/>
        <v>0</v>
      </c>
      <c r="AI17" s="22">
        <f t="shared" si="6"/>
        <v>0</v>
      </c>
      <c r="AJ17" s="22">
        <f t="shared" si="7"/>
        <v>0</v>
      </c>
      <c r="AK17" s="22">
        <f t="shared" si="17"/>
        <v>0</v>
      </c>
      <c r="AL17" s="22">
        <f t="shared" si="18"/>
        <v>32</v>
      </c>
      <c r="AM17" s="22">
        <f t="shared" si="8"/>
        <v>1089216</v>
      </c>
      <c r="AN17" s="22">
        <f t="shared" si="9"/>
        <v>1078291.1599999999</v>
      </c>
      <c r="AO17" s="22">
        <f t="shared" si="10"/>
        <v>10924.84</v>
      </c>
      <c r="AP17" s="22">
        <f t="shared" si="11"/>
        <v>414784</v>
      </c>
      <c r="AQ17" s="22">
        <f t="shared" si="19"/>
        <v>1504000</v>
      </c>
      <c r="AR17" s="22">
        <f t="shared" si="20"/>
        <v>0</v>
      </c>
      <c r="AS17" s="22">
        <f t="shared" si="21"/>
        <v>0</v>
      </c>
      <c r="AT17" s="22">
        <f t="shared" si="22"/>
        <v>0</v>
      </c>
      <c r="AU17" s="22">
        <f t="shared" si="23"/>
        <v>0</v>
      </c>
      <c r="AV17" s="22">
        <f t="shared" si="24"/>
        <v>0</v>
      </c>
      <c r="AW17" s="22">
        <f t="shared" si="25"/>
        <v>0</v>
      </c>
      <c r="AX17" s="22">
        <f t="shared" si="26"/>
        <v>0</v>
      </c>
      <c r="AY17" s="22">
        <f t="shared" si="27"/>
        <v>0</v>
      </c>
      <c r="AZ17" s="22">
        <f t="shared" si="28"/>
        <v>0</v>
      </c>
      <c r="BA17" s="17"/>
      <c r="BB17" s="17"/>
      <c r="BC17" s="17"/>
      <c r="BD17" s="17"/>
    </row>
    <row r="18" spans="1:56" s="3" customFormat="1" hidden="1" x14ac:dyDescent="0.25">
      <c r="A18" s="17"/>
      <c r="B18" s="18" t="s">
        <v>64</v>
      </c>
      <c r="C18" s="19" t="s">
        <v>58</v>
      </c>
      <c r="D18" s="19"/>
      <c r="E18" s="19"/>
      <c r="F18" s="19"/>
      <c r="G18" s="19"/>
      <c r="H18" s="19"/>
      <c r="I18" s="20">
        <v>3</v>
      </c>
      <c r="J18" s="17">
        <v>1</v>
      </c>
      <c r="K18" s="17">
        <v>0</v>
      </c>
      <c r="L18" s="22">
        <v>31.5</v>
      </c>
      <c r="M18" s="22">
        <v>34038</v>
      </c>
      <c r="N18" s="22">
        <v>47000</v>
      </c>
      <c r="O18" s="60">
        <f t="shared" si="29"/>
        <v>0.98997000000000002</v>
      </c>
      <c r="P18" s="60">
        <v>1.0030000000000001E-2</v>
      </c>
      <c r="Q18" s="22">
        <f t="shared" si="30"/>
        <v>1480500</v>
      </c>
      <c r="R18" s="22">
        <f t="shared" si="13"/>
        <v>1061442.8600000001</v>
      </c>
      <c r="S18" s="22">
        <f t="shared" si="14"/>
        <v>10754.14</v>
      </c>
      <c r="T18" s="22">
        <f t="shared" si="15"/>
        <v>408303</v>
      </c>
      <c r="U18" s="22">
        <v>0</v>
      </c>
      <c r="V18" s="23">
        <v>44196</v>
      </c>
      <c r="W18" s="17" t="s">
        <v>59</v>
      </c>
      <c r="X18" s="17"/>
      <c r="Y18" s="17"/>
      <c r="Z18" s="17"/>
      <c r="AA18" s="17"/>
      <c r="AB18" s="17"/>
      <c r="AC18" s="17"/>
      <c r="AD18" s="22">
        <f t="shared" si="16"/>
        <v>31.5</v>
      </c>
      <c r="AE18" s="22">
        <f t="shared" si="4"/>
        <v>1072197</v>
      </c>
      <c r="AF18" s="22"/>
      <c r="AG18" s="22"/>
      <c r="AH18" s="22">
        <f t="shared" si="5"/>
        <v>1061442.8600000001</v>
      </c>
      <c r="AI18" s="22">
        <f t="shared" si="6"/>
        <v>10754.14</v>
      </c>
      <c r="AJ18" s="22">
        <f t="shared" si="7"/>
        <v>408303</v>
      </c>
      <c r="AK18" s="22">
        <f t="shared" si="17"/>
        <v>1480500</v>
      </c>
      <c r="AL18" s="22">
        <f t="shared" si="18"/>
        <v>0</v>
      </c>
      <c r="AM18" s="22">
        <f t="shared" si="8"/>
        <v>0</v>
      </c>
      <c r="AN18" s="22">
        <f t="shared" si="9"/>
        <v>0</v>
      </c>
      <c r="AO18" s="22">
        <f t="shared" si="10"/>
        <v>0</v>
      </c>
      <c r="AP18" s="22">
        <f t="shared" si="11"/>
        <v>0</v>
      </c>
      <c r="AQ18" s="22">
        <f t="shared" si="19"/>
        <v>0</v>
      </c>
      <c r="AR18" s="22">
        <f t="shared" si="20"/>
        <v>0</v>
      </c>
      <c r="AS18" s="22">
        <f t="shared" si="21"/>
        <v>0</v>
      </c>
      <c r="AT18" s="22">
        <f t="shared" si="22"/>
        <v>0</v>
      </c>
      <c r="AU18" s="22">
        <f t="shared" si="23"/>
        <v>0</v>
      </c>
      <c r="AV18" s="22">
        <f t="shared" si="24"/>
        <v>0</v>
      </c>
      <c r="AW18" s="22">
        <f t="shared" si="25"/>
        <v>0</v>
      </c>
      <c r="AX18" s="22">
        <f t="shared" si="26"/>
        <v>0</v>
      </c>
      <c r="AY18" s="22">
        <f t="shared" si="27"/>
        <v>0</v>
      </c>
      <c r="AZ18" s="22">
        <f t="shared" si="28"/>
        <v>0</v>
      </c>
      <c r="BA18" s="17"/>
      <c r="BB18" s="17"/>
      <c r="BC18" s="17"/>
      <c r="BD18" s="17"/>
    </row>
    <row r="19" spans="1:56" s="3" customFormat="1" hidden="1" x14ac:dyDescent="0.25">
      <c r="A19" s="17"/>
      <c r="B19" s="18" t="s">
        <v>65</v>
      </c>
      <c r="C19" s="19" t="s">
        <v>58</v>
      </c>
      <c r="D19" s="19"/>
      <c r="E19" s="19"/>
      <c r="F19" s="19"/>
      <c r="G19" s="19"/>
      <c r="H19" s="19"/>
      <c r="I19" s="20">
        <v>3</v>
      </c>
      <c r="J19" s="17">
        <v>1</v>
      </c>
      <c r="K19" s="17">
        <v>3</v>
      </c>
      <c r="L19" s="22">
        <v>37</v>
      </c>
      <c r="M19" s="22">
        <v>34038</v>
      </c>
      <c r="N19" s="22">
        <v>47000</v>
      </c>
      <c r="O19" s="60">
        <f t="shared" si="29"/>
        <v>0.98997000000000002</v>
      </c>
      <c r="P19" s="60">
        <v>1.0030000000000001E-2</v>
      </c>
      <c r="Q19" s="22">
        <f t="shared" si="30"/>
        <v>1739000</v>
      </c>
      <c r="R19" s="22">
        <f t="shared" si="13"/>
        <v>1246774.1599999999</v>
      </c>
      <c r="S19" s="22">
        <f t="shared" si="14"/>
        <v>12631.84</v>
      </c>
      <c r="T19" s="22">
        <f t="shared" si="15"/>
        <v>479594</v>
      </c>
      <c r="U19" s="22">
        <v>0</v>
      </c>
      <c r="V19" s="23">
        <v>44196</v>
      </c>
      <c r="W19" s="17" t="s">
        <v>59</v>
      </c>
      <c r="X19" s="17"/>
      <c r="Y19" s="17"/>
      <c r="Z19" s="17"/>
      <c r="AA19" s="17"/>
      <c r="AB19" s="17"/>
      <c r="AC19" s="17"/>
      <c r="AD19" s="22">
        <f t="shared" si="16"/>
        <v>37</v>
      </c>
      <c r="AE19" s="22">
        <f t="shared" si="4"/>
        <v>1259406</v>
      </c>
      <c r="AF19" s="22"/>
      <c r="AG19" s="22"/>
      <c r="AH19" s="22">
        <f t="shared" si="5"/>
        <v>1246774.1599999999</v>
      </c>
      <c r="AI19" s="22">
        <f t="shared" si="6"/>
        <v>12631.84</v>
      </c>
      <c r="AJ19" s="22">
        <f t="shared" si="7"/>
        <v>479594</v>
      </c>
      <c r="AK19" s="22">
        <f t="shared" si="17"/>
        <v>1739000</v>
      </c>
      <c r="AL19" s="22">
        <f t="shared" si="18"/>
        <v>0</v>
      </c>
      <c r="AM19" s="22">
        <f t="shared" si="8"/>
        <v>0</v>
      </c>
      <c r="AN19" s="22">
        <f t="shared" si="9"/>
        <v>0</v>
      </c>
      <c r="AO19" s="22">
        <f t="shared" si="10"/>
        <v>0</v>
      </c>
      <c r="AP19" s="22">
        <f t="shared" si="11"/>
        <v>0</v>
      </c>
      <c r="AQ19" s="22">
        <f t="shared" si="19"/>
        <v>0</v>
      </c>
      <c r="AR19" s="22">
        <f t="shared" si="20"/>
        <v>0</v>
      </c>
      <c r="AS19" s="22">
        <f t="shared" si="21"/>
        <v>0</v>
      </c>
      <c r="AT19" s="22">
        <f t="shared" si="22"/>
        <v>0</v>
      </c>
      <c r="AU19" s="22">
        <f t="shared" si="23"/>
        <v>0</v>
      </c>
      <c r="AV19" s="22">
        <f t="shared" si="24"/>
        <v>0</v>
      </c>
      <c r="AW19" s="22">
        <f t="shared" si="25"/>
        <v>0</v>
      </c>
      <c r="AX19" s="22">
        <f t="shared" si="26"/>
        <v>0</v>
      </c>
      <c r="AY19" s="22">
        <f t="shared" si="27"/>
        <v>0</v>
      </c>
      <c r="AZ19" s="22">
        <f t="shared" si="28"/>
        <v>0</v>
      </c>
      <c r="BA19" s="17"/>
      <c r="BB19" s="17"/>
      <c r="BC19" s="17"/>
      <c r="BD19" s="17"/>
    </row>
    <row r="20" spans="1:56" s="3" customFormat="1" hidden="1" x14ac:dyDescent="0.25">
      <c r="A20" s="17"/>
      <c r="B20" s="18" t="s">
        <v>66</v>
      </c>
      <c r="C20" s="19" t="s">
        <v>58</v>
      </c>
      <c r="D20" s="19"/>
      <c r="E20" s="19"/>
      <c r="F20" s="19"/>
      <c r="G20" s="19"/>
      <c r="H20" s="19"/>
      <c r="I20" s="20">
        <v>3</v>
      </c>
      <c r="J20" s="17">
        <v>1</v>
      </c>
      <c r="K20" s="17">
        <v>3</v>
      </c>
      <c r="L20" s="22">
        <v>37.1</v>
      </c>
      <c r="M20" s="22">
        <v>34038</v>
      </c>
      <c r="N20" s="22">
        <v>47000</v>
      </c>
      <c r="O20" s="60">
        <f t="shared" si="29"/>
        <v>0.98997000000000002</v>
      </c>
      <c r="P20" s="60">
        <v>1.0030000000000001E-2</v>
      </c>
      <c r="Q20" s="22">
        <f t="shared" si="30"/>
        <v>1743700</v>
      </c>
      <c r="R20" s="22">
        <f t="shared" si="13"/>
        <v>1250143.82</v>
      </c>
      <c r="S20" s="22">
        <f t="shared" si="14"/>
        <v>12665.98</v>
      </c>
      <c r="T20" s="22">
        <f t="shared" si="15"/>
        <v>480890.2</v>
      </c>
      <c r="U20" s="22">
        <v>0</v>
      </c>
      <c r="V20" s="23">
        <v>44196</v>
      </c>
      <c r="W20" s="17" t="s">
        <v>59</v>
      </c>
      <c r="X20" s="17"/>
      <c r="Y20" s="17"/>
      <c r="Z20" s="17"/>
      <c r="AA20" s="17"/>
      <c r="AB20" s="17"/>
      <c r="AC20" s="17"/>
      <c r="AD20" s="22">
        <f t="shared" si="16"/>
        <v>37.1</v>
      </c>
      <c r="AE20" s="22">
        <f t="shared" si="4"/>
        <v>1262809.8</v>
      </c>
      <c r="AF20" s="22"/>
      <c r="AG20" s="22"/>
      <c r="AH20" s="22">
        <f t="shared" si="5"/>
        <v>1250143.82</v>
      </c>
      <c r="AI20" s="22">
        <f t="shared" si="6"/>
        <v>12665.98</v>
      </c>
      <c r="AJ20" s="22">
        <f t="shared" si="7"/>
        <v>480890.2</v>
      </c>
      <c r="AK20" s="22">
        <f t="shared" si="17"/>
        <v>1743700</v>
      </c>
      <c r="AL20" s="22">
        <f t="shared" si="18"/>
        <v>0</v>
      </c>
      <c r="AM20" s="22">
        <f t="shared" si="8"/>
        <v>0</v>
      </c>
      <c r="AN20" s="22">
        <f t="shared" si="9"/>
        <v>0</v>
      </c>
      <c r="AO20" s="22">
        <f t="shared" si="10"/>
        <v>0</v>
      </c>
      <c r="AP20" s="22">
        <f t="shared" si="11"/>
        <v>0</v>
      </c>
      <c r="AQ20" s="22">
        <f t="shared" si="19"/>
        <v>0</v>
      </c>
      <c r="AR20" s="22">
        <f t="shared" si="20"/>
        <v>0</v>
      </c>
      <c r="AS20" s="22">
        <f t="shared" si="21"/>
        <v>0</v>
      </c>
      <c r="AT20" s="22">
        <f t="shared" si="22"/>
        <v>0</v>
      </c>
      <c r="AU20" s="22">
        <f t="shared" si="23"/>
        <v>0</v>
      </c>
      <c r="AV20" s="22">
        <f t="shared" si="24"/>
        <v>0</v>
      </c>
      <c r="AW20" s="22">
        <f t="shared" si="25"/>
        <v>0</v>
      </c>
      <c r="AX20" s="22">
        <f t="shared" si="26"/>
        <v>0</v>
      </c>
      <c r="AY20" s="22">
        <f t="shared" si="27"/>
        <v>0</v>
      </c>
      <c r="AZ20" s="22">
        <f t="shared" si="28"/>
        <v>0</v>
      </c>
      <c r="BA20" s="17"/>
      <c r="BB20" s="17"/>
      <c r="BC20" s="17"/>
      <c r="BD20" s="17"/>
    </row>
    <row r="21" spans="1:56" s="3" customFormat="1" ht="15.75" hidden="1" customHeight="1" x14ac:dyDescent="0.25">
      <c r="A21" s="17"/>
      <c r="B21" s="18" t="s">
        <v>67</v>
      </c>
      <c r="C21" s="19" t="s">
        <v>58</v>
      </c>
      <c r="D21" s="19"/>
      <c r="E21" s="19"/>
      <c r="F21" s="19"/>
      <c r="G21" s="19"/>
      <c r="H21" s="19"/>
      <c r="I21" s="20">
        <v>1</v>
      </c>
      <c r="J21" s="17">
        <v>1</v>
      </c>
      <c r="K21" s="17">
        <v>1</v>
      </c>
      <c r="L21" s="22">
        <v>31.5</v>
      </c>
      <c r="M21" s="22">
        <v>34038</v>
      </c>
      <c r="N21" s="22">
        <v>47000</v>
      </c>
      <c r="O21" s="60">
        <f t="shared" si="29"/>
        <v>0.98997000000000002</v>
      </c>
      <c r="P21" s="60">
        <v>1.0030000000000001E-2</v>
      </c>
      <c r="Q21" s="22">
        <f t="shared" si="30"/>
        <v>1480500</v>
      </c>
      <c r="R21" s="22">
        <f t="shared" si="13"/>
        <v>1061442.8600000001</v>
      </c>
      <c r="S21" s="22">
        <f t="shared" si="14"/>
        <v>10754.14</v>
      </c>
      <c r="T21" s="22">
        <f t="shared" si="15"/>
        <v>408303</v>
      </c>
      <c r="U21" s="22">
        <v>0</v>
      </c>
      <c r="V21" s="23">
        <v>44196</v>
      </c>
      <c r="W21" s="17" t="s">
        <v>59</v>
      </c>
      <c r="X21" s="17"/>
      <c r="Y21" s="17"/>
      <c r="Z21" s="17"/>
      <c r="AA21" s="17"/>
      <c r="AB21" s="17"/>
      <c r="AC21" s="17"/>
      <c r="AD21" s="22">
        <f t="shared" si="16"/>
        <v>31.5</v>
      </c>
      <c r="AE21" s="22">
        <f t="shared" si="4"/>
        <v>1072197</v>
      </c>
      <c r="AF21" s="22"/>
      <c r="AG21" s="22"/>
      <c r="AH21" s="22">
        <f t="shared" si="5"/>
        <v>1061442.8600000001</v>
      </c>
      <c r="AI21" s="22">
        <f t="shared" si="6"/>
        <v>10754.14</v>
      </c>
      <c r="AJ21" s="22">
        <f t="shared" si="7"/>
        <v>408303</v>
      </c>
      <c r="AK21" s="22">
        <f t="shared" si="17"/>
        <v>1480500</v>
      </c>
      <c r="AL21" s="22">
        <f t="shared" si="18"/>
        <v>0</v>
      </c>
      <c r="AM21" s="22">
        <f t="shared" si="8"/>
        <v>0</v>
      </c>
      <c r="AN21" s="22">
        <f t="shared" si="9"/>
        <v>0</v>
      </c>
      <c r="AO21" s="22">
        <f t="shared" si="10"/>
        <v>0</v>
      </c>
      <c r="AP21" s="22">
        <f t="shared" si="11"/>
        <v>0</v>
      </c>
      <c r="AQ21" s="22">
        <f t="shared" si="19"/>
        <v>0</v>
      </c>
      <c r="AR21" s="22">
        <f t="shared" si="20"/>
        <v>0</v>
      </c>
      <c r="AS21" s="22">
        <f t="shared" si="21"/>
        <v>0</v>
      </c>
      <c r="AT21" s="22">
        <f t="shared" si="22"/>
        <v>0</v>
      </c>
      <c r="AU21" s="22">
        <f t="shared" si="23"/>
        <v>0</v>
      </c>
      <c r="AV21" s="22">
        <f t="shared" si="24"/>
        <v>0</v>
      </c>
      <c r="AW21" s="22">
        <f t="shared" si="25"/>
        <v>0</v>
      </c>
      <c r="AX21" s="22">
        <f t="shared" si="26"/>
        <v>0</v>
      </c>
      <c r="AY21" s="22">
        <f t="shared" si="27"/>
        <v>0</v>
      </c>
      <c r="AZ21" s="22">
        <f t="shared" si="28"/>
        <v>0</v>
      </c>
      <c r="BA21" s="17"/>
      <c r="BB21" s="17"/>
      <c r="BC21" s="17"/>
      <c r="BD21" s="17"/>
    </row>
    <row r="22" spans="1:56" s="3" customFormat="1" hidden="1" x14ac:dyDescent="0.25">
      <c r="A22" s="24">
        <v>2</v>
      </c>
      <c r="B22" s="25" t="s">
        <v>68</v>
      </c>
      <c r="C22" s="26"/>
      <c r="D22" s="26"/>
      <c r="E22" s="26"/>
      <c r="F22" s="26"/>
      <c r="G22" s="26"/>
      <c r="H22" s="26"/>
      <c r="I22" s="27">
        <f>SUM(I23:I42)</f>
        <v>47</v>
      </c>
      <c r="J22" s="27">
        <f t="shared" ref="J22:L22" si="31">SUM(J23:J42)</f>
        <v>20</v>
      </c>
      <c r="K22" s="27">
        <f t="shared" si="31"/>
        <v>26</v>
      </c>
      <c r="L22" s="28">
        <f t="shared" si="31"/>
        <v>476.3</v>
      </c>
      <c r="M22" s="28"/>
      <c r="N22" s="28"/>
      <c r="O22" s="34"/>
      <c r="P22" s="34"/>
      <c r="Q22" s="28">
        <f t="shared" ref="Q22:U22" si="32">SUM(Q23:Q42)</f>
        <v>21374080.100000001</v>
      </c>
      <c r="R22" s="28">
        <f t="shared" si="32"/>
        <v>16049690.029999999</v>
      </c>
      <c r="S22" s="28">
        <f t="shared" si="32"/>
        <v>162609.37</v>
      </c>
      <c r="T22" s="28">
        <f t="shared" si="32"/>
        <v>5161780.7</v>
      </c>
      <c r="U22" s="28">
        <f t="shared" si="32"/>
        <v>0</v>
      </c>
      <c r="V22" s="29">
        <v>44196</v>
      </c>
      <c r="W22" s="24"/>
      <c r="X22" s="30"/>
      <c r="Y22" s="30"/>
      <c r="Z22" s="30"/>
      <c r="AA22" s="30"/>
      <c r="AB22" s="30"/>
      <c r="AC22" s="30"/>
      <c r="AD22" s="28">
        <f t="shared" ref="AD22:AZ22" si="33">SUM(AD23:AD42)</f>
        <v>299.3</v>
      </c>
      <c r="AE22" s="22">
        <f t="shared" si="4"/>
        <v>10187573.4</v>
      </c>
      <c r="AF22" s="22"/>
      <c r="AG22" s="22"/>
      <c r="AH22" s="22">
        <f t="shared" si="5"/>
        <v>10085392.039999999</v>
      </c>
      <c r="AI22" s="22">
        <f t="shared" si="6"/>
        <v>102181.36</v>
      </c>
      <c r="AJ22" s="22">
        <f t="shared" si="7"/>
        <v>2867506.7</v>
      </c>
      <c r="AK22" s="28">
        <f t="shared" si="33"/>
        <v>13055080.1</v>
      </c>
      <c r="AL22" s="28">
        <f t="shared" si="33"/>
        <v>177</v>
      </c>
      <c r="AM22" s="22">
        <f t="shared" si="8"/>
        <v>6024726</v>
      </c>
      <c r="AN22" s="22">
        <f t="shared" si="9"/>
        <v>5964298</v>
      </c>
      <c r="AO22" s="22">
        <f t="shared" si="10"/>
        <v>60428</v>
      </c>
      <c r="AP22" s="22">
        <f t="shared" si="11"/>
        <v>2294274</v>
      </c>
      <c r="AQ22" s="28">
        <f t="shared" si="33"/>
        <v>8319000</v>
      </c>
      <c r="AR22" s="28">
        <f t="shared" si="33"/>
        <v>0</v>
      </c>
      <c r="AS22" s="28">
        <f t="shared" si="33"/>
        <v>0</v>
      </c>
      <c r="AT22" s="28">
        <f t="shared" si="33"/>
        <v>0</v>
      </c>
      <c r="AU22" s="28">
        <f t="shared" si="33"/>
        <v>0</v>
      </c>
      <c r="AV22" s="28">
        <f t="shared" si="33"/>
        <v>0</v>
      </c>
      <c r="AW22" s="28">
        <f t="shared" si="33"/>
        <v>0</v>
      </c>
      <c r="AX22" s="28">
        <f t="shared" si="33"/>
        <v>0</v>
      </c>
      <c r="AY22" s="28">
        <f t="shared" si="33"/>
        <v>0</v>
      </c>
      <c r="AZ22" s="28">
        <f t="shared" si="33"/>
        <v>0</v>
      </c>
      <c r="BA22" s="30"/>
      <c r="BB22" s="30"/>
      <c r="BC22" s="30"/>
      <c r="BD22" s="30"/>
    </row>
    <row r="23" spans="1:56" s="3" customFormat="1" hidden="1" x14ac:dyDescent="0.25">
      <c r="A23" s="24"/>
      <c r="B23" s="25" t="s">
        <v>57</v>
      </c>
      <c r="C23" s="26" t="s">
        <v>58</v>
      </c>
      <c r="D23" s="26"/>
      <c r="E23" s="26"/>
      <c r="F23" s="26"/>
      <c r="G23" s="26"/>
      <c r="H23" s="26"/>
      <c r="I23" s="27">
        <v>3</v>
      </c>
      <c r="J23" s="24">
        <v>1</v>
      </c>
      <c r="K23" s="24">
        <v>2</v>
      </c>
      <c r="L23" s="28">
        <v>41.2</v>
      </c>
      <c r="M23" s="22">
        <v>34038</v>
      </c>
      <c r="N23" s="22">
        <v>34844</v>
      </c>
      <c r="O23" s="60">
        <f t="shared" ref="O23:O42" si="34">100%-P23</f>
        <v>0.98997000000000002</v>
      </c>
      <c r="P23" s="60">
        <v>1.0030000000000001E-2</v>
      </c>
      <c r="Q23" s="22">
        <f t="shared" ref="Q23:Q42" si="35">L23*N23</f>
        <v>1435572.8</v>
      </c>
      <c r="R23" s="22">
        <f t="shared" ref="R23:R42" si="36">IF(N23&lt;M23,(L23*M23*O23)*N23/M23,L23*M23*O23)</f>
        <v>1388299.87</v>
      </c>
      <c r="S23" s="22">
        <f t="shared" ref="S23:S42" si="37">IF(N23&lt;M23,(L23*M23*P23)*N23/M23,L23*M23*P23)</f>
        <v>14065.73</v>
      </c>
      <c r="T23" s="22">
        <f t="shared" ref="T23:T42" si="38">Q23-R23-S23-U23</f>
        <v>33207.199999999997</v>
      </c>
      <c r="U23" s="88">
        <v>0</v>
      </c>
      <c r="V23" s="23">
        <v>44196</v>
      </c>
      <c r="W23" s="17" t="s">
        <v>59</v>
      </c>
      <c r="X23" s="17"/>
      <c r="Y23" s="17"/>
      <c r="Z23" s="17"/>
      <c r="AA23" s="17"/>
      <c r="AB23" s="17"/>
      <c r="AC23" s="17"/>
      <c r="AD23" s="22">
        <f t="shared" ref="AD23:AD85" si="39">IF(W23&gt;0,L23,0)</f>
        <v>41.2</v>
      </c>
      <c r="AE23" s="22">
        <f t="shared" si="4"/>
        <v>1402365.6</v>
      </c>
      <c r="AF23" s="22"/>
      <c r="AG23" s="22"/>
      <c r="AH23" s="22">
        <f t="shared" si="5"/>
        <v>1388299.87</v>
      </c>
      <c r="AI23" s="22">
        <f t="shared" si="6"/>
        <v>14065.73</v>
      </c>
      <c r="AJ23" s="22">
        <f t="shared" si="7"/>
        <v>33207.199999999997</v>
      </c>
      <c r="AK23" s="22">
        <f t="shared" ref="AK23:AK42" si="40">IF(W23&gt;0,Q23,0)</f>
        <v>1435572.8</v>
      </c>
      <c r="AL23" s="22">
        <f t="shared" ref="AL23:AL42" si="41">IF(X23&gt;0,L23,0)</f>
        <v>0</v>
      </c>
      <c r="AM23" s="22">
        <f t="shared" si="8"/>
        <v>0</v>
      </c>
      <c r="AN23" s="22">
        <f t="shared" si="9"/>
        <v>0</v>
      </c>
      <c r="AO23" s="22">
        <f t="shared" si="10"/>
        <v>0</v>
      </c>
      <c r="AP23" s="22">
        <f t="shared" si="11"/>
        <v>0</v>
      </c>
      <c r="AQ23" s="87">
        <f t="shared" ref="AQ23:AQ42" si="42">IF(X23&gt;0,Q23,0)</f>
        <v>0</v>
      </c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</row>
    <row r="24" spans="1:56" s="3" customFormat="1" hidden="1" x14ac:dyDescent="0.25">
      <c r="A24" s="24"/>
      <c r="B24" s="25" t="s">
        <v>60</v>
      </c>
      <c r="C24" s="26"/>
      <c r="D24" s="26" t="s">
        <v>62</v>
      </c>
      <c r="E24" s="26"/>
      <c r="F24" s="26"/>
      <c r="G24" s="26"/>
      <c r="H24" s="26"/>
      <c r="I24" s="27">
        <v>3</v>
      </c>
      <c r="J24" s="24">
        <v>1</v>
      </c>
      <c r="K24" s="24">
        <v>2</v>
      </c>
      <c r="L24" s="28">
        <v>20.8</v>
      </c>
      <c r="M24" s="22">
        <v>34038</v>
      </c>
      <c r="N24" s="22">
        <v>47000</v>
      </c>
      <c r="O24" s="60">
        <f t="shared" si="34"/>
        <v>0.98997000000000002</v>
      </c>
      <c r="P24" s="60">
        <v>1.0030000000000001E-2</v>
      </c>
      <c r="Q24" s="22">
        <f t="shared" si="35"/>
        <v>977600</v>
      </c>
      <c r="R24" s="22">
        <f t="shared" si="36"/>
        <v>700889.26</v>
      </c>
      <c r="S24" s="22">
        <f t="shared" si="37"/>
        <v>7101.14</v>
      </c>
      <c r="T24" s="22">
        <f t="shared" si="38"/>
        <v>269609.59999999998</v>
      </c>
      <c r="U24" s="88">
        <v>0</v>
      </c>
      <c r="V24" s="23">
        <v>44196</v>
      </c>
      <c r="W24" s="17"/>
      <c r="X24" s="17" t="s">
        <v>59</v>
      </c>
      <c r="Y24" s="17"/>
      <c r="Z24" s="17"/>
      <c r="AA24" s="17"/>
      <c r="AB24" s="17"/>
      <c r="AC24" s="17"/>
      <c r="AD24" s="22">
        <f t="shared" si="39"/>
        <v>0</v>
      </c>
      <c r="AE24" s="22">
        <f t="shared" si="4"/>
        <v>0</v>
      </c>
      <c r="AF24" s="22"/>
      <c r="AG24" s="22"/>
      <c r="AH24" s="22">
        <f t="shared" si="5"/>
        <v>0</v>
      </c>
      <c r="AI24" s="22">
        <f t="shared" si="6"/>
        <v>0</v>
      </c>
      <c r="AJ24" s="22">
        <f t="shared" si="7"/>
        <v>0</v>
      </c>
      <c r="AK24" s="22">
        <f t="shared" si="40"/>
        <v>0</v>
      </c>
      <c r="AL24" s="22">
        <f t="shared" si="41"/>
        <v>20.8</v>
      </c>
      <c r="AM24" s="22">
        <f t="shared" si="8"/>
        <v>707990.4</v>
      </c>
      <c r="AN24" s="22">
        <f t="shared" si="9"/>
        <v>700889.26</v>
      </c>
      <c r="AO24" s="22">
        <f t="shared" si="10"/>
        <v>7101.14</v>
      </c>
      <c r="AP24" s="22">
        <f t="shared" si="11"/>
        <v>269609.59999999998</v>
      </c>
      <c r="AQ24" s="87">
        <f t="shared" si="42"/>
        <v>977600</v>
      </c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</row>
    <row r="25" spans="1:56" s="3" customFormat="1" hidden="1" x14ac:dyDescent="0.25">
      <c r="A25" s="24"/>
      <c r="B25" s="25" t="s">
        <v>63</v>
      </c>
      <c r="C25" s="26"/>
      <c r="D25" s="26" t="s">
        <v>62</v>
      </c>
      <c r="E25" s="26"/>
      <c r="F25" s="26"/>
      <c r="G25" s="26"/>
      <c r="H25" s="26"/>
      <c r="I25" s="27">
        <v>5</v>
      </c>
      <c r="J25" s="24">
        <v>1</v>
      </c>
      <c r="K25" s="24">
        <v>1</v>
      </c>
      <c r="L25" s="28">
        <v>21.2</v>
      </c>
      <c r="M25" s="22">
        <v>34038</v>
      </c>
      <c r="N25" s="22">
        <v>47000</v>
      </c>
      <c r="O25" s="60">
        <f t="shared" si="34"/>
        <v>0.98997000000000002</v>
      </c>
      <c r="P25" s="60">
        <v>1.0030000000000001E-2</v>
      </c>
      <c r="Q25" s="22">
        <f t="shared" si="35"/>
        <v>996400</v>
      </c>
      <c r="R25" s="22">
        <f t="shared" si="36"/>
        <v>714367.9</v>
      </c>
      <c r="S25" s="22">
        <f t="shared" si="37"/>
        <v>7237.7</v>
      </c>
      <c r="T25" s="22">
        <f t="shared" si="38"/>
        <v>274794.40000000002</v>
      </c>
      <c r="U25" s="88">
        <v>0</v>
      </c>
      <c r="V25" s="23">
        <v>44196</v>
      </c>
      <c r="W25" s="17"/>
      <c r="X25" s="17" t="s">
        <v>59</v>
      </c>
      <c r="Y25" s="17"/>
      <c r="Z25" s="17"/>
      <c r="AA25" s="17"/>
      <c r="AB25" s="17"/>
      <c r="AC25" s="17"/>
      <c r="AD25" s="22">
        <f t="shared" si="39"/>
        <v>0</v>
      </c>
      <c r="AE25" s="22">
        <f t="shared" si="4"/>
        <v>0</v>
      </c>
      <c r="AF25" s="22"/>
      <c r="AG25" s="22"/>
      <c r="AH25" s="22">
        <f t="shared" si="5"/>
        <v>0</v>
      </c>
      <c r="AI25" s="22">
        <f t="shared" si="6"/>
        <v>0</v>
      </c>
      <c r="AJ25" s="22">
        <f t="shared" si="7"/>
        <v>0</v>
      </c>
      <c r="AK25" s="22">
        <f t="shared" si="40"/>
        <v>0</v>
      </c>
      <c r="AL25" s="22">
        <f t="shared" si="41"/>
        <v>21.2</v>
      </c>
      <c r="AM25" s="22">
        <f t="shared" si="8"/>
        <v>721605.6</v>
      </c>
      <c r="AN25" s="22">
        <f t="shared" si="9"/>
        <v>714367.9</v>
      </c>
      <c r="AO25" s="22">
        <f t="shared" si="10"/>
        <v>7237.7</v>
      </c>
      <c r="AP25" s="22">
        <f t="shared" si="11"/>
        <v>274794.40000000002</v>
      </c>
      <c r="AQ25" s="87">
        <f t="shared" si="42"/>
        <v>996400</v>
      </c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</row>
    <row r="26" spans="1:56" s="3" customFormat="1" hidden="1" x14ac:dyDescent="0.25">
      <c r="A26" s="30"/>
      <c r="B26" s="25" t="s">
        <v>65</v>
      </c>
      <c r="C26" s="26"/>
      <c r="D26" s="26" t="s">
        <v>62</v>
      </c>
      <c r="E26" s="26"/>
      <c r="F26" s="26"/>
      <c r="G26" s="26"/>
      <c r="H26" s="26"/>
      <c r="I26" s="27">
        <v>4</v>
      </c>
      <c r="J26" s="24">
        <v>1</v>
      </c>
      <c r="K26" s="24">
        <v>1</v>
      </c>
      <c r="L26" s="28">
        <v>14.4</v>
      </c>
      <c r="M26" s="22">
        <v>34038</v>
      </c>
      <c r="N26" s="22">
        <v>47000</v>
      </c>
      <c r="O26" s="60">
        <f t="shared" si="34"/>
        <v>0.98997000000000002</v>
      </c>
      <c r="P26" s="60">
        <v>1.0030000000000001E-2</v>
      </c>
      <c r="Q26" s="22">
        <f t="shared" si="35"/>
        <v>676800</v>
      </c>
      <c r="R26" s="22">
        <f t="shared" si="36"/>
        <v>485231.02</v>
      </c>
      <c r="S26" s="22">
        <f t="shared" si="37"/>
        <v>4916.18</v>
      </c>
      <c r="T26" s="22">
        <f t="shared" si="38"/>
        <v>186652.79999999999</v>
      </c>
      <c r="U26" s="88">
        <v>0</v>
      </c>
      <c r="V26" s="23">
        <v>44196</v>
      </c>
      <c r="W26" s="17"/>
      <c r="X26" s="17" t="s">
        <v>59</v>
      </c>
      <c r="Y26" s="17"/>
      <c r="Z26" s="17"/>
      <c r="AA26" s="17"/>
      <c r="AB26" s="17"/>
      <c r="AC26" s="17"/>
      <c r="AD26" s="22">
        <f t="shared" si="39"/>
        <v>0</v>
      </c>
      <c r="AE26" s="22">
        <f t="shared" si="4"/>
        <v>0</v>
      </c>
      <c r="AF26" s="22"/>
      <c r="AG26" s="22"/>
      <c r="AH26" s="22">
        <f t="shared" si="5"/>
        <v>0</v>
      </c>
      <c r="AI26" s="22">
        <f t="shared" si="6"/>
        <v>0</v>
      </c>
      <c r="AJ26" s="22">
        <f t="shared" si="7"/>
        <v>0</v>
      </c>
      <c r="AK26" s="22">
        <f t="shared" si="40"/>
        <v>0</v>
      </c>
      <c r="AL26" s="22">
        <f t="shared" si="41"/>
        <v>14.4</v>
      </c>
      <c r="AM26" s="22">
        <f t="shared" si="8"/>
        <v>490147.2</v>
      </c>
      <c r="AN26" s="22">
        <f t="shared" si="9"/>
        <v>485231.02</v>
      </c>
      <c r="AO26" s="22">
        <f t="shared" si="10"/>
        <v>4916.18</v>
      </c>
      <c r="AP26" s="22">
        <f t="shared" si="11"/>
        <v>186652.79999999999</v>
      </c>
      <c r="AQ26" s="87">
        <f t="shared" si="42"/>
        <v>676800</v>
      </c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</row>
    <row r="27" spans="1:56" s="3" customFormat="1" hidden="1" x14ac:dyDescent="0.25">
      <c r="A27" s="30"/>
      <c r="B27" s="25" t="s">
        <v>66</v>
      </c>
      <c r="C27" s="26"/>
      <c r="D27" s="26" t="s">
        <v>62</v>
      </c>
      <c r="E27" s="26"/>
      <c r="F27" s="26"/>
      <c r="G27" s="26"/>
      <c r="H27" s="26"/>
      <c r="I27" s="27">
        <v>2</v>
      </c>
      <c r="J27" s="24">
        <v>1</v>
      </c>
      <c r="K27" s="24">
        <v>1</v>
      </c>
      <c r="L27" s="28">
        <v>15.1</v>
      </c>
      <c r="M27" s="22">
        <v>34038</v>
      </c>
      <c r="N27" s="22">
        <v>47000</v>
      </c>
      <c r="O27" s="60">
        <f t="shared" si="34"/>
        <v>0.98997000000000002</v>
      </c>
      <c r="P27" s="60">
        <v>1.0030000000000001E-2</v>
      </c>
      <c r="Q27" s="22">
        <f t="shared" si="35"/>
        <v>709700</v>
      </c>
      <c r="R27" s="22">
        <f t="shared" si="36"/>
        <v>508818.64</v>
      </c>
      <c r="S27" s="22">
        <f t="shared" si="37"/>
        <v>5155.16</v>
      </c>
      <c r="T27" s="22">
        <f t="shared" si="38"/>
        <v>195726.2</v>
      </c>
      <c r="U27" s="88">
        <v>0</v>
      </c>
      <c r="V27" s="23">
        <v>44196</v>
      </c>
      <c r="W27" s="17"/>
      <c r="X27" s="17" t="s">
        <v>59</v>
      </c>
      <c r="Y27" s="17"/>
      <c r="Z27" s="17"/>
      <c r="AA27" s="17"/>
      <c r="AB27" s="17"/>
      <c r="AC27" s="17"/>
      <c r="AD27" s="22">
        <f t="shared" si="39"/>
        <v>0</v>
      </c>
      <c r="AE27" s="22">
        <f t="shared" si="4"/>
        <v>0</v>
      </c>
      <c r="AF27" s="22"/>
      <c r="AG27" s="22"/>
      <c r="AH27" s="22">
        <f t="shared" si="5"/>
        <v>0</v>
      </c>
      <c r="AI27" s="22">
        <f t="shared" si="6"/>
        <v>0</v>
      </c>
      <c r="AJ27" s="22">
        <f t="shared" si="7"/>
        <v>0</v>
      </c>
      <c r="AK27" s="22">
        <f t="shared" si="40"/>
        <v>0</v>
      </c>
      <c r="AL27" s="22">
        <f t="shared" si="41"/>
        <v>15.1</v>
      </c>
      <c r="AM27" s="22">
        <f t="shared" si="8"/>
        <v>513973.8</v>
      </c>
      <c r="AN27" s="22">
        <f t="shared" si="9"/>
        <v>508818.64</v>
      </c>
      <c r="AO27" s="22">
        <f t="shared" si="10"/>
        <v>5155.16</v>
      </c>
      <c r="AP27" s="22">
        <f t="shared" si="11"/>
        <v>195726.2</v>
      </c>
      <c r="AQ27" s="87">
        <f t="shared" si="42"/>
        <v>709700</v>
      </c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</row>
    <row r="28" spans="1:56" s="3" customFormat="1" hidden="1" x14ac:dyDescent="0.25">
      <c r="A28" s="30"/>
      <c r="B28" s="25" t="s">
        <v>67</v>
      </c>
      <c r="C28" s="26" t="s">
        <v>58</v>
      </c>
      <c r="D28" s="26"/>
      <c r="E28" s="26"/>
      <c r="F28" s="26"/>
      <c r="G28" s="26"/>
      <c r="H28" s="26"/>
      <c r="I28" s="27">
        <v>2</v>
      </c>
      <c r="J28" s="24">
        <v>1</v>
      </c>
      <c r="K28" s="24">
        <v>1</v>
      </c>
      <c r="L28" s="28">
        <v>20.2</v>
      </c>
      <c r="M28" s="22">
        <v>34038</v>
      </c>
      <c r="N28" s="22">
        <v>44847</v>
      </c>
      <c r="O28" s="60">
        <f t="shared" si="34"/>
        <v>0.98997000000000002</v>
      </c>
      <c r="P28" s="60">
        <v>1.0030000000000001E-2</v>
      </c>
      <c r="Q28" s="22">
        <f t="shared" si="35"/>
        <v>905909.4</v>
      </c>
      <c r="R28" s="22">
        <f t="shared" si="36"/>
        <v>680671.3</v>
      </c>
      <c r="S28" s="22">
        <f t="shared" si="37"/>
        <v>6896.3</v>
      </c>
      <c r="T28" s="22">
        <f t="shared" si="38"/>
        <v>218341.8</v>
      </c>
      <c r="U28" s="88">
        <v>0</v>
      </c>
      <c r="V28" s="23">
        <v>44196</v>
      </c>
      <c r="W28" s="17" t="s">
        <v>59</v>
      </c>
      <c r="X28" s="17"/>
      <c r="Y28" s="17"/>
      <c r="Z28" s="17"/>
      <c r="AA28" s="17"/>
      <c r="AB28" s="17"/>
      <c r="AC28" s="17"/>
      <c r="AD28" s="22">
        <f t="shared" si="39"/>
        <v>20.2</v>
      </c>
      <c r="AE28" s="22">
        <f t="shared" si="4"/>
        <v>687567.6</v>
      </c>
      <c r="AF28" s="22"/>
      <c r="AG28" s="22"/>
      <c r="AH28" s="22">
        <f t="shared" si="5"/>
        <v>680671.3</v>
      </c>
      <c r="AI28" s="22">
        <f t="shared" si="6"/>
        <v>6896.3</v>
      </c>
      <c r="AJ28" s="22">
        <f t="shared" si="7"/>
        <v>218341.8</v>
      </c>
      <c r="AK28" s="22">
        <f t="shared" si="40"/>
        <v>905909.4</v>
      </c>
      <c r="AL28" s="22">
        <f t="shared" si="41"/>
        <v>0</v>
      </c>
      <c r="AM28" s="22">
        <f t="shared" si="8"/>
        <v>0</v>
      </c>
      <c r="AN28" s="22">
        <f t="shared" si="9"/>
        <v>0</v>
      </c>
      <c r="AO28" s="22">
        <f t="shared" si="10"/>
        <v>0</v>
      </c>
      <c r="AP28" s="22">
        <f t="shared" si="11"/>
        <v>0</v>
      </c>
      <c r="AQ28" s="87">
        <f t="shared" si="42"/>
        <v>0</v>
      </c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</row>
    <row r="29" spans="1:56" s="3" customFormat="1" hidden="1" x14ac:dyDescent="0.25">
      <c r="A29" s="30"/>
      <c r="B29" s="25" t="s">
        <v>69</v>
      </c>
      <c r="C29" s="26" t="s">
        <v>58</v>
      </c>
      <c r="D29" s="26"/>
      <c r="E29" s="26"/>
      <c r="F29" s="26"/>
      <c r="G29" s="26"/>
      <c r="H29" s="26"/>
      <c r="I29" s="27">
        <v>1</v>
      </c>
      <c r="J29" s="24">
        <v>1</v>
      </c>
      <c r="K29" s="24">
        <v>1</v>
      </c>
      <c r="L29" s="28">
        <v>20.9</v>
      </c>
      <c r="M29" s="22">
        <v>34038</v>
      </c>
      <c r="N29" s="22">
        <v>44847</v>
      </c>
      <c r="O29" s="60">
        <f t="shared" si="34"/>
        <v>0.98997000000000002</v>
      </c>
      <c r="P29" s="60">
        <v>1.0030000000000001E-2</v>
      </c>
      <c r="Q29" s="22">
        <f t="shared" si="35"/>
        <v>937302.3</v>
      </c>
      <c r="R29" s="22">
        <f t="shared" si="36"/>
        <v>704258.92</v>
      </c>
      <c r="S29" s="22">
        <f t="shared" si="37"/>
        <v>7135.28</v>
      </c>
      <c r="T29" s="22">
        <f t="shared" si="38"/>
        <v>225908.1</v>
      </c>
      <c r="U29" s="88">
        <v>0</v>
      </c>
      <c r="V29" s="23">
        <v>44196</v>
      </c>
      <c r="W29" s="17" t="s">
        <v>59</v>
      </c>
      <c r="X29" s="17"/>
      <c r="Y29" s="17"/>
      <c r="Z29" s="17"/>
      <c r="AA29" s="17"/>
      <c r="AB29" s="17"/>
      <c r="AC29" s="17"/>
      <c r="AD29" s="22">
        <f t="shared" si="39"/>
        <v>20.9</v>
      </c>
      <c r="AE29" s="22">
        <f t="shared" si="4"/>
        <v>711394.2</v>
      </c>
      <c r="AF29" s="22"/>
      <c r="AG29" s="22"/>
      <c r="AH29" s="22">
        <f t="shared" si="5"/>
        <v>704258.92</v>
      </c>
      <c r="AI29" s="22">
        <f t="shared" si="6"/>
        <v>7135.28</v>
      </c>
      <c r="AJ29" s="22">
        <f t="shared" si="7"/>
        <v>225908.1</v>
      </c>
      <c r="AK29" s="22">
        <f t="shared" si="40"/>
        <v>937302.3</v>
      </c>
      <c r="AL29" s="22">
        <f t="shared" si="41"/>
        <v>0</v>
      </c>
      <c r="AM29" s="22">
        <f t="shared" si="8"/>
        <v>0</v>
      </c>
      <c r="AN29" s="22">
        <f t="shared" si="9"/>
        <v>0</v>
      </c>
      <c r="AO29" s="22">
        <f t="shared" si="10"/>
        <v>0</v>
      </c>
      <c r="AP29" s="22">
        <f t="shared" si="11"/>
        <v>0</v>
      </c>
      <c r="AQ29" s="87">
        <f t="shared" si="42"/>
        <v>0</v>
      </c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</row>
    <row r="30" spans="1:56" s="3" customFormat="1" hidden="1" x14ac:dyDescent="0.25">
      <c r="A30" s="30"/>
      <c r="B30" s="25" t="s">
        <v>70</v>
      </c>
      <c r="C30" s="26"/>
      <c r="D30" s="26" t="s">
        <v>62</v>
      </c>
      <c r="E30" s="26"/>
      <c r="F30" s="26"/>
      <c r="G30" s="26"/>
      <c r="H30" s="26"/>
      <c r="I30" s="27">
        <v>4</v>
      </c>
      <c r="J30" s="24">
        <v>1</v>
      </c>
      <c r="K30" s="24">
        <v>3</v>
      </c>
      <c r="L30" s="22">
        <v>40.5</v>
      </c>
      <c r="M30" s="22">
        <v>34038</v>
      </c>
      <c r="N30" s="22">
        <v>47000</v>
      </c>
      <c r="O30" s="60">
        <f t="shared" si="34"/>
        <v>0.98997000000000002</v>
      </c>
      <c r="P30" s="60">
        <v>1.0030000000000001E-2</v>
      </c>
      <c r="Q30" s="22">
        <f t="shared" si="35"/>
        <v>1903500</v>
      </c>
      <c r="R30" s="22">
        <f t="shared" si="36"/>
        <v>1364712.25</v>
      </c>
      <c r="S30" s="22">
        <f t="shared" si="37"/>
        <v>13826.75</v>
      </c>
      <c r="T30" s="22">
        <f t="shared" si="38"/>
        <v>524961</v>
      </c>
      <c r="U30" s="88">
        <v>0</v>
      </c>
      <c r="V30" s="23">
        <v>44196</v>
      </c>
      <c r="W30" s="17"/>
      <c r="X30" s="17" t="s">
        <v>59</v>
      </c>
      <c r="Y30" s="17"/>
      <c r="Z30" s="17"/>
      <c r="AA30" s="17"/>
      <c r="AB30" s="17"/>
      <c r="AC30" s="17"/>
      <c r="AD30" s="22">
        <f t="shared" si="39"/>
        <v>0</v>
      </c>
      <c r="AE30" s="22">
        <f t="shared" si="4"/>
        <v>0</v>
      </c>
      <c r="AF30" s="22"/>
      <c r="AG30" s="22"/>
      <c r="AH30" s="22">
        <f t="shared" si="5"/>
        <v>0</v>
      </c>
      <c r="AI30" s="22">
        <f t="shared" si="6"/>
        <v>0</v>
      </c>
      <c r="AJ30" s="22">
        <f t="shared" si="7"/>
        <v>0</v>
      </c>
      <c r="AK30" s="22">
        <f t="shared" si="40"/>
        <v>0</v>
      </c>
      <c r="AL30" s="22">
        <f t="shared" si="41"/>
        <v>40.5</v>
      </c>
      <c r="AM30" s="22">
        <f t="shared" si="8"/>
        <v>1378539</v>
      </c>
      <c r="AN30" s="22">
        <f t="shared" si="9"/>
        <v>1364712.25</v>
      </c>
      <c r="AO30" s="22">
        <f t="shared" si="10"/>
        <v>13826.75</v>
      </c>
      <c r="AP30" s="22">
        <f t="shared" si="11"/>
        <v>524961</v>
      </c>
      <c r="AQ30" s="87">
        <f t="shared" si="42"/>
        <v>1903500</v>
      </c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</row>
    <row r="31" spans="1:56" s="3" customFormat="1" hidden="1" x14ac:dyDescent="0.25">
      <c r="A31" s="30"/>
      <c r="B31" s="25" t="s">
        <v>71</v>
      </c>
      <c r="C31" s="26"/>
      <c r="D31" s="26" t="s">
        <v>62</v>
      </c>
      <c r="E31" s="26"/>
      <c r="F31" s="26"/>
      <c r="G31" s="26"/>
      <c r="H31" s="26"/>
      <c r="I31" s="27">
        <v>4</v>
      </c>
      <c r="J31" s="24">
        <v>1</v>
      </c>
      <c r="K31" s="24">
        <v>2</v>
      </c>
      <c r="L31" s="28">
        <v>34.1</v>
      </c>
      <c r="M31" s="22">
        <v>34038</v>
      </c>
      <c r="N31" s="22">
        <v>47000</v>
      </c>
      <c r="O31" s="60">
        <f t="shared" si="34"/>
        <v>0.98997000000000002</v>
      </c>
      <c r="P31" s="60">
        <v>1.0030000000000001E-2</v>
      </c>
      <c r="Q31" s="22">
        <f t="shared" si="35"/>
        <v>1602700</v>
      </c>
      <c r="R31" s="22">
        <f t="shared" si="36"/>
        <v>1149054.02</v>
      </c>
      <c r="S31" s="22">
        <f t="shared" si="37"/>
        <v>11641.78</v>
      </c>
      <c r="T31" s="22">
        <f t="shared" si="38"/>
        <v>442004.2</v>
      </c>
      <c r="U31" s="88">
        <v>0</v>
      </c>
      <c r="V31" s="23">
        <v>44196</v>
      </c>
      <c r="W31" s="17"/>
      <c r="X31" s="17" t="s">
        <v>59</v>
      </c>
      <c r="Y31" s="17"/>
      <c r="Z31" s="17"/>
      <c r="AA31" s="17"/>
      <c r="AB31" s="17"/>
      <c r="AC31" s="17"/>
      <c r="AD31" s="22">
        <f t="shared" si="39"/>
        <v>0</v>
      </c>
      <c r="AE31" s="22">
        <f t="shared" si="4"/>
        <v>0</v>
      </c>
      <c r="AF31" s="22"/>
      <c r="AG31" s="22"/>
      <c r="AH31" s="22">
        <f t="shared" si="5"/>
        <v>0</v>
      </c>
      <c r="AI31" s="22">
        <f t="shared" si="6"/>
        <v>0</v>
      </c>
      <c r="AJ31" s="22">
        <f t="shared" si="7"/>
        <v>0</v>
      </c>
      <c r="AK31" s="22">
        <f t="shared" si="40"/>
        <v>0</v>
      </c>
      <c r="AL31" s="22">
        <f t="shared" si="41"/>
        <v>34.1</v>
      </c>
      <c r="AM31" s="22">
        <f t="shared" si="8"/>
        <v>1160695.8</v>
      </c>
      <c r="AN31" s="22">
        <f t="shared" si="9"/>
        <v>1149054.02</v>
      </c>
      <c r="AO31" s="22">
        <f t="shared" si="10"/>
        <v>11641.78</v>
      </c>
      <c r="AP31" s="22">
        <f t="shared" si="11"/>
        <v>442004.2</v>
      </c>
      <c r="AQ31" s="87">
        <f t="shared" si="42"/>
        <v>1602700</v>
      </c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</row>
    <row r="32" spans="1:56" s="35" customFormat="1" hidden="1" x14ac:dyDescent="0.25">
      <c r="A32" s="30"/>
      <c r="B32" s="25" t="s">
        <v>72</v>
      </c>
      <c r="C32" s="26" t="s">
        <v>58</v>
      </c>
      <c r="D32" s="26"/>
      <c r="E32" s="26"/>
      <c r="F32" s="26"/>
      <c r="G32" s="26"/>
      <c r="H32" s="26"/>
      <c r="I32" s="27">
        <v>3</v>
      </c>
      <c r="J32" s="24">
        <v>1</v>
      </c>
      <c r="K32" s="24">
        <v>1</v>
      </c>
      <c r="L32" s="28">
        <v>35.1</v>
      </c>
      <c r="M32" s="22">
        <v>34038</v>
      </c>
      <c r="N32" s="22">
        <v>38499</v>
      </c>
      <c r="O32" s="60">
        <f t="shared" si="34"/>
        <v>0.98997000000000002</v>
      </c>
      <c r="P32" s="60">
        <v>1.0030000000000001E-2</v>
      </c>
      <c r="Q32" s="22">
        <f t="shared" si="35"/>
        <v>1351314.9</v>
      </c>
      <c r="R32" s="22">
        <f t="shared" si="36"/>
        <v>1182750.6200000001</v>
      </c>
      <c r="S32" s="22">
        <f t="shared" si="37"/>
        <v>11983.18</v>
      </c>
      <c r="T32" s="22">
        <f t="shared" si="38"/>
        <v>156581.1</v>
      </c>
      <c r="U32" s="88">
        <v>0</v>
      </c>
      <c r="V32" s="23">
        <v>44196</v>
      </c>
      <c r="W32" s="24" t="s">
        <v>59</v>
      </c>
      <c r="X32" s="24"/>
      <c r="Y32" s="24"/>
      <c r="Z32" s="24"/>
      <c r="AA32" s="24"/>
      <c r="AB32" s="24"/>
      <c r="AC32" s="24"/>
      <c r="AD32" s="22">
        <f t="shared" si="39"/>
        <v>35.1</v>
      </c>
      <c r="AE32" s="22">
        <f t="shared" si="4"/>
        <v>1194733.8</v>
      </c>
      <c r="AF32" s="22"/>
      <c r="AG32" s="22"/>
      <c r="AH32" s="22">
        <f t="shared" si="5"/>
        <v>1182750.6200000001</v>
      </c>
      <c r="AI32" s="22">
        <f t="shared" si="6"/>
        <v>11983.18</v>
      </c>
      <c r="AJ32" s="22">
        <f t="shared" si="7"/>
        <v>156581.1</v>
      </c>
      <c r="AK32" s="22">
        <f t="shared" si="40"/>
        <v>1351314.9</v>
      </c>
      <c r="AL32" s="22">
        <f t="shared" si="41"/>
        <v>0</v>
      </c>
      <c r="AM32" s="22">
        <f t="shared" si="8"/>
        <v>0</v>
      </c>
      <c r="AN32" s="22">
        <f t="shared" si="9"/>
        <v>0</v>
      </c>
      <c r="AO32" s="22">
        <f t="shared" si="10"/>
        <v>0</v>
      </c>
      <c r="AP32" s="22">
        <f t="shared" si="11"/>
        <v>0</v>
      </c>
      <c r="AQ32" s="87">
        <f t="shared" si="42"/>
        <v>0</v>
      </c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</row>
    <row r="33" spans="1:56" s="35" customFormat="1" hidden="1" x14ac:dyDescent="0.25">
      <c r="A33" s="30"/>
      <c r="B33" s="25" t="s">
        <v>73</v>
      </c>
      <c r="C33" s="26" t="s">
        <v>58</v>
      </c>
      <c r="D33" s="26"/>
      <c r="E33" s="26"/>
      <c r="F33" s="26"/>
      <c r="G33" s="26"/>
      <c r="H33" s="26"/>
      <c r="I33" s="27">
        <v>1</v>
      </c>
      <c r="J33" s="24">
        <v>1</v>
      </c>
      <c r="K33" s="24">
        <v>1</v>
      </c>
      <c r="L33" s="28">
        <v>14.9</v>
      </c>
      <c r="M33" s="22">
        <v>34038</v>
      </c>
      <c r="N33" s="22">
        <v>48801</v>
      </c>
      <c r="O33" s="60">
        <f t="shared" si="34"/>
        <v>0.98997000000000002</v>
      </c>
      <c r="P33" s="60">
        <v>1.0030000000000001E-2</v>
      </c>
      <c r="Q33" s="22">
        <f t="shared" si="35"/>
        <v>727134.9</v>
      </c>
      <c r="R33" s="22">
        <f t="shared" si="36"/>
        <v>502079.32</v>
      </c>
      <c r="S33" s="22">
        <f t="shared" si="37"/>
        <v>5086.88</v>
      </c>
      <c r="T33" s="22">
        <f t="shared" si="38"/>
        <v>219968.7</v>
      </c>
      <c r="U33" s="88">
        <v>0</v>
      </c>
      <c r="V33" s="23">
        <v>44196</v>
      </c>
      <c r="W33" s="24" t="s">
        <v>59</v>
      </c>
      <c r="X33" s="24"/>
      <c r="Y33" s="24"/>
      <c r="Z33" s="24"/>
      <c r="AA33" s="24"/>
      <c r="AB33" s="24"/>
      <c r="AC33" s="24"/>
      <c r="AD33" s="22">
        <f t="shared" si="39"/>
        <v>14.9</v>
      </c>
      <c r="AE33" s="22">
        <f t="shared" si="4"/>
        <v>507166.2</v>
      </c>
      <c r="AF33" s="22"/>
      <c r="AG33" s="22"/>
      <c r="AH33" s="22">
        <f t="shared" si="5"/>
        <v>502079.32</v>
      </c>
      <c r="AI33" s="22">
        <f t="shared" si="6"/>
        <v>5086.88</v>
      </c>
      <c r="AJ33" s="22">
        <f t="shared" si="7"/>
        <v>219968.7</v>
      </c>
      <c r="AK33" s="22">
        <f t="shared" si="40"/>
        <v>727134.9</v>
      </c>
      <c r="AL33" s="22">
        <f t="shared" si="41"/>
        <v>0</v>
      </c>
      <c r="AM33" s="22">
        <f t="shared" si="8"/>
        <v>0</v>
      </c>
      <c r="AN33" s="22">
        <f t="shared" si="9"/>
        <v>0</v>
      </c>
      <c r="AO33" s="22">
        <f t="shared" si="10"/>
        <v>0</v>
      </c>
      <c r="AP33" s="22">
        <f t="shared" si="11"/>
        <v>0</v>
      </c>
      <c r="AQ33" s="87">
        <f t="shared" si="42"/>
        <v>0</v>
      </c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</row>
    <row r="34" spans="1:56" s="35" customFormat="1" hidden="1" x14ac:dyDescent="0.25">
      <c r="A34" s="30"/>
      <c r="B34" s="25" t="s">
        <v>74</v>
      </c>
      <c r="C34" s="26"/>
      <c r="D34" s="26" t="s">
        <v>62</v>
      </c>
      <c r="E34" s="26"/>
      <c r="F34" s="26"/>
      <c r="G34" s="26"/>
      <c r="H34" s="26"/>
      <c r="I34" s="27">
        <v>1</v>
      </c>
      <c r="J34" s="24">
        <v>1</v>
      </c>
      <c r="K34" s="24">
        <v>1</v>
      </c>
      <c r="L34" s="28">
        <v>30.9</v>
      </c>
      <c r="M34" s="22">
        <v>34038</v>
      </c>
      <c r="N34" s="22">
        <v>47000</v>
      </c>
      <c r="O34" s="60">
        <f t="shared" si="34"/>
        <v>0.98997000000000002</v>
      </c>
      <c r="P34" s="60">
        <v>1.0030000000000001E-2</v>
      </c>
      <c r="Q34" s="22">
        <f t="shared" si="35"/>
        <v>1452300</v>
      </c>
      <c r="R34" s="22">
        <f t="shared" si="36"/>
        <v>1041224.9</v>
      </c>
      <c r="S34" s="22">
        <f t="shared" si="37"/>
        <v>10549.3</v>
      </c>
      <c r="T34" s="22">
        <f t="shared" si="38"/>
        <v>400525.8</v>
      </c>
      <c r="U34" s="88">
        <v>0</v>
      </c>
      <c r="V34" s="23">
        <v>44196</v>
      </c>
      <c r="W34" s="24"/>
      <c r="X34" s="24" t="s">
        <v>59</v>
      </c>
      <c r="Y34" s="24"/>
      <c r="Z34" s="24"/>
      <c r="AA34" s="24"/>
      <c r="AB34" s="24"/>
      <c r="AC34" s="24"/>
      <c r="AD34" s="22">
        <f t="shared" si="39"/>
        <v>0</v>
      </c>
      <c r="AE34" s="22">
        <f t="shared" si="4"/>
        <v>0</v>
      </c>
      <c r="AF34" s="22"/>
      <c r="AG34" s="22"/>
      <c r="AH34" s="22">
        <f t="shared" si="5"/>
        <v>0</v>
      </c>
      <c r="AI34" s="22">
        <f t="shared" si="6"/>
        <v>0</v>
      </c>
      <c r="AJ34" s="22">
        <f t="shared" si="7"/>
        <v>0</v>
      </c>
      <c r="AK34" s="22">
        <f t="shared" si="40"/>
        <v>0</v>
      </c>
      <c r="AL34" s="22">
        <f t="shared" si="41"/>
        <v>30.9</v>
      </c>
      <c r="AM34" s="22">
        <f t="shared" si="8"/>
        <v>1051774.2</v>
      </c>
      <c r="AN34" s="22">
        <f t="shared" si="9"/>
        <v>1041224.9</v>
      </c>
      <c r="AO34" s="22">
        <f t="shared" si="10"/>
        <v>10549.3</v>
      </c>
      <c r="AP34" s="22">
        <f t="shared" si="11"/>
        <v>400525.8</v>
      </c>
      <c r="AQ34" s="87">
        <f t="shared" si="42"/>
        <v>1452300</v>
      </c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</row>
    <row r="35" spans="1:56" s="35" customFormat="1" hidden="1" x14ac:dyDescent="0.25">
      <c r="A35" s="30"/>
      <c r="B35" s="25" t="s">
        <v>75</v>
      </c>
      <c r="C35" s="26" t="s">
        <v>58</v>
      </c>
      <c r="D35" s="26"/>
      <c r="E35" s="26"/>
      <c r="F35" s="26"/>
      <c r="G35" s="26"/>
      <c r="H35" s="26"/>
      <c r="I35" s="27">
        <v>1</v>
      </c>
      <c r="J35" s="24">
        <v>1</v>
      </c>
      <c r="K35" s="24">
        <v>1</v>
      </c>
      <c r="L35" s="28">
        <v>26.3</v>
      </c>
      <c r="M35" s="22">
        <v>34038</v>
      </c>
      <c r="N35" s="22">
        <v>44580</v>
      </c>
      <c r="O35" s="60">
        <f t="shared" si="34"/>
        <v>0.98997000000000002</v>
      </c>
      <c r="P35" s="60">
        <v>1.0030000000000001E-2</v>
      </c>
      <c r="Q35" s="22">
        <f t="shared" si="35"/>
        <v>1172454</v>
      </c>
      <c r="R35" s="22">
        <f t="shared" si="36"/>
        <v>886220.55</v>
      </c>
      <c r="S35" s="22">
        <f t="shared" si="37"/>
        <v>8978.85</v>
      </c>
      <c r="T35" s="22">
        <f t="shared" si="38"/>
        <v>277254.59999999998</v>
      </c>
      <c r="U35" s="88">
        <v>0</v>
      </c>
      <c r="V35" s="23">
        <v>44196</v>
      </c>
      <c r="W35" s="24" t="s">
        <v>59</v>
      </c>
      <c r="X35" s="24"/>
      <c r="Y35" s="24"/>
      <c r="Z35" s="24"/>
      <c r="AA35" s="24"/>
      <c r="AB35" s="24"/>
      <c r="AC35" s="24"/>
      <c r="AD35" s="22">
        <f t="shared" si="39"/>
        <v>26.3</v>
      </c>
      <c r="AE35" s="22">
        <f t="shared" si="4"/>
        <v>895199.4</v>
      </c>
      <c r="AF35" s="22"/>
      <c r="AG35" s="22"/>
      <c r="AH35" s="22">
        <f t="shared" si="5"/>
        <v>886220.55</v>
      </c>
      <c r="AI35" s="22">
        <f t="shared" si="6"/>
        <v>8978.85</v>
      </c>
      <c r="AJ35" s="22">
        <f t="shared" si="7"/>
        <v>277254.59999999998</v>
      </c>
      <c r="AK35" s="22">
        <f t="shared" si="40"/>
        <v>1172454</v>
      </c>
      <c r="AL35" s="22">
        <f t="shared" si="41"/>
        <v>0</v>
      </c>
      <c r="AM35" s="22">
        <f t="shared" si="8"/>
        <v>0</v>
      </c>
      <c r="AN35" s="22">
        <f t="shared" si="9"/>
        <v>0</v>
      </c>
      <c r="AO35" s="22">
        <f t="shared" si="10"/>
        <v>0</v>
      </c>
      <c r="AP35" s="22">
        <f t="shared" si="11"/>
        <v>0</v>
      </c>
      <c r="AQ35" s="87">
        <f t="shared" si="42"/>
        <v>0</v>
      </c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</row>
    <row r="36" spans="1:56" s="35" customFormat="1" hidden="1" x14ac:dyDescent="0.25">
      <c r="A36" s="30"/>
      <c r="B36" s="25" t="s">
        <v>76</v>
      </c>
      <c r="C36" s="26" t="s">
        <v>58</v>
      </c>
      <c r="D36" s="26"/>
      <c r="E36" s="26"/>
      <c r="F36" s="26"/>
      <c r="G36" s="26"/>
      <c r="H36" s="26"/>
      <c r="I36" s="27">
        <v>1</v>
      </c>
      <c r="J36" s="24">
        <v>1</v>
      </c>
      <c r="K36" s="24">
        <v>1</v>
      </c>
      <c r="L36" s="28">
        <v>16.5</v>
      </c>
      <c r="M36" s="22">
        <v>34038</v>
      </c>
      <c r="N36" s="22">
        <v>47723</v>
      </c>
      <c r="O36" s="60">
        <f t="shared" si="34"/>
        <v>0.98997000000000002</v>
      </c>
      <c r="P36" s="60">
        <v>1.0030000000000001E-2</v>
      </c>
      <c r="Q36" s="22">
        <f t="shared" si="35"/>
        <v>787429.5</v>
      </c>
      <c r="R36" s="22">
        <f t="shared" si="36"/>
        <v>555993.88</v>
      </c>
      <c r="S36" s="22">
        <f t="shared" si="37"/>
        <v>5633.12</v>
      </c>
      <c r="T36" s="22">
        <f t="shared" si="38"/>
        <v>225802.5</v>
      </c>
      <c r="U36" s="88">
        <v>0</v>
      </c>
      <c r="V36" s="23">
        <v>44196</v>
      </c>
      <c r="W36" s="24" t="s">
        <v>59</v>
      </c>
      <c r="X36" s="24"/>
      <c r="Y36" s="24"/>
      <c r="Z36" s="24"/>
      <c r="AA36" s="24"/>
      <c r="AB36" s="24"/>
      <c r="AC36" s="24"/>
      <c r="AD36" s="22">
        <f t="shared" si="39"/>
        <v>16.5</v>
      </c>
      <c r="AE36" s="22">
        <f t="shared" si="4"/>
        <v>561627</v>
      </c>
      <c r="AF36" s="22"/>
      <c r="AG36" s="22"/>
      <c r="AH36" s="22">
        <f t="shared" si="5"/>
        <v>555993.88</v>
      </c>
      <c r="AI36" s="22">
        <f t="shared" si="6"/>
        <v>5633.12</v>
      </c>
      <c r="AJ36" s="22">
        <f t="shared" si="7"/>
        <v>225802.5</v>
      </c>
      <c r="AK36" s="22">
        <f t="shared" si="40"/>
        <v>787429.5</v>
      </c>
      <c r="AL36" s="22">
        <f t="shared" si="41"/>
        <v>0</v>
      </c>
      <c r="AM36" s="22">
        <f t="shared" si="8"/>
        <v>0</v>
      </c>
      <c r="AN36" s="22">
        <f t="shared" si="9"/>
        <v>0</v>
      </c>
      <c r="AO36" s="22">
        <f t="shared" si="10"/>
        <v>0</v>
      </c>
      <c r="AP36" s="22">
        <f t="shared" si="11"/>
        <v>0</v>
      </c>
      <c r="AQ36" s="87">
        <f t="shared" si="42"/>
        <v>0</v>
      </c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</row>
    <row r="37" spans="1:56" s="35" customFormat="1" hidden="1" x14ac:dyDescent="0.25">
      <c r="A37" s="30"/>
      <c r="B37" s="25" t="s">
        <v>77</v>
      </c>
      <c r="C37" s="26" t="s">
        <v>58</v>
      </c>
      <c r="D37" s="26"/>
      <c r="E37" s="26"/>
      <c r="F37" s="26"/>
      <c r="G37" s="26"/>
      <c r="H37" s="26"/>
      <c r="I37" s="27">
        <v>1</v>
      </c>
      <c r="J37" s="24">
        <v>1</v>
      </c>
      <c r="K37" s="24">
        <v>1</v>
      </c>
      <c r="L37" s="28">
        <v>14.7</v>
      </c>
      <c r="M37" s="22">
        <v>34038</v>
      </c>
      <c r="N37" s="22">
        <v>48801</v>
      </c>
      <c r="O37" s="60">
        <f t="shared" si="34"/>
        <v>0.98997000000000002</v>
      </c>
      <c r="P37" s="60">
        <v>1.0030000000000001E-2</v>
      </c>
      <c r="Q37" s="22">
        <f t="shared" si="35"/>
        <v>717374.7</v>
      </c>
      <c r="R37" s="22">
        <f t="shared" si="36"/>
        <v>495340</v>
      </c>
      <c r="S37" s="22">
        <f t="shared" si="37"/>
        <v>5018.6000000000004</v>
      </c>
      <c r="T37" s="22">
        <f t="shared" si="38"/>
        <v>217016.1</v>
      </c>
      <c r="U37" s="88">
        <v>0</v>
      </c>
      <c r="V37" s="23">
        <v>44196</v>
      </c>
      <c r="W37" s="24" t="s">
        <v>59</v>
      </c>
      <c r="X37" s="24"/>
      <c r="Y37" s="24"/>
      <c r="Z37" s="24"/>
      <c r="AA37" s="24"/>
      <c r="AB37" s="24"/>
      <c r="AC37" s="24"/>
      <c r="AD37" s="22">
        <f t="shared" si="39"/>
        <v>14.7</v>
      </c>
      <c r="AE37" s="22">
        <f t="shared" si="4"/>
        <v>500358.6</v>
      </c>
      <c r="AF37" s="22"/>
      <c r="AG37" s="22"/>
      <c r="AH37" s="22">
        <f t="shared" si="5"/>
        <v>495340</v>
      </c>
      <c r="AI37" s="22">
        <f t="shared" si="6"/>
        <v>5018.6000000000004</v>
      </c>
      <c r="AJ37" s="22">
        <f t="shared" si="7"/>
        <v>217016.1</v>
      </c>
      <c r="AK37" s="22">
        <f t="shared" si="40"/>
        <v>717374.7</v>
      </c>
      <c r="AL37" s="22">
        <f t="shared" si="41"/>
        <v>0</v>
      </c>
      <c r="AM37" s="22">
        <f t="shared" si="8"/>
        <v>0</v>
      </c>
      <c r="AN37" s="22">
        <f t="shared" si="9"/>
        <v>0</v>
      </c>
      <c r="AO37" s="22">
        <f t="shared" si="10"/>
        <v>0</v>
      </c>
      <c r="AP37" s="22">
        <f t="shared" si="11"/>
        <v>0</v>
      </c>
      <c r="AQ37" s="87">
        <f t="shared" si="42"/>
        <v>0</v>
      </c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</row>
    <row r="38" spans="1:56" s="35" customFormat="1" hidden="1" x14ac:dyDescent="0.25">
      <c r="A38" s="30"/>
      <c r="B38" s="25" t="s">
        <v>78</v>
      </c>
      <c r="C38" s="26" t="s">
        <v>58</v>
      </c>
      <c r="D38" s="26"/>
      <c r="E38" s="26"/>
      <c r="F38" s="26"/>
      <c r="G38" s="26"/>
      <c r="H38" s="26"/>
      <c r="I38" s="27">
        <v>1</v>
      </c>
      <c r="J38" s="24">
        <v>1</v>
      </c>
      <c r="K38" s="24">
        <v>1</v>
      </c>
      <c r="L38" s="28">
        <v>15.6</v>
      </c>
      <c r="M38" s="22">
        <v>34038</v>
      </c>
      <c r="N38" s="22">
        <v>49988</v>
      </c>
      <c r="O38" s="60">
        <f t="shared" si="34"/>
        <v>0.98997000000000002</v>
      </c>
      <c r="P38" s="60">
        <v>1.0030000000000001E-2</v>
      </c>
      <c r="Q38" s="22">
        <f t="shared" si="35"/>
        <v>779812.8</v>
      </c>
      <c r="R38" s="22">
        <f t="shared" si="36"/>
        <v>525666.93999999994</v>
      </c>
      <c r="S38" s="22">
        <f t="shared" si="37"/>
        <v>5325.86</v>
      </c>
      <c r="T38" s="22">
        <f t="shared" si="38"/>
        <v>248820</v>
      </c>
      <c r="U38" s="88">
        <v>0</v>
      </c>
      <c r="V38" s="23">
        <v>44196</v>
      </c>
      <c r="W38" s="24" t="s">
        <v>59</v>
      </c>
      <c r="X38" s="24"/>
      <c r="Y38" s="24"/>
      <c r="Z38" s="24"/>
      <c r="AA38" s="24"/>
      <c r="AB38" s="24"/>
      <c r="AC38" s="24"/>
      <c r="AD38" s="22">
        <f t="shared" si="39"/>
        <v>15.6</v>
      </c>
      <c r="AE38" s="22">
        <f t="shared" si="4"/>
        <v>530992.80000000005</v>
      </c>
      <c r="AF38" s="22"/>
      <c r="AG38" s="22"/>
      <c r="AH38" s="22">
        <f t="shared" si="5"/>
        <v>525666.93999999994</v>
      </c>
      <c r="AI38" s="22">
        <f t="shared" si="6"/>
        <v>5325.86</v>
      </c>
      <c r="AJ38" s="22">
        <f t="shared" si="7"/>
        <v>248820</v>
      </c>
      <c r="AK38" s="22">
        <f t="shared" si="40"/>
        <v>779812.8</v>
      </c>
      <c r="AL38" s="22">
        <f t="shared" si="41"/>
        <v>0</v>
      </c>
      <c r="AM38" s="22">
        <f t="shared" si="8"/>
        <v>0</v>
      </c>
      <c r="AN38" s="22">
        <f t="shared" si="9"/>
        <v>0</v>
      </c>
      <c r="AO38" s="22">
        <f t="shared" si="10"/>
        <v>0</v>
      </c>
      <c r="AP38" s="22">
        <f t="shared" si="11"/>
        <v>0</v>
      </c>
      <c r="AQ38" s="87">
        <f t="shared" si="42"/>
        <v>0</v>
      </c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</row>
    <row r="39" spans="1:56" s="35" customFormat="1" hidden="1" x14ac:dyDescent="0.25">
      <c r="A39" s="30"/>
      <c r="B39" s="25" t="s">
        <v>79</v>
      </c>
      <c r="C39" s="26" t="s">
        <v>58</v>
      </c>
      <c r="D39" s="26"/>
      <c r="E39" s="26"/>
      <c r="F39" s="26"/>
      <c r="G39" s="26"/>
      <c r="H39" s="26"/>
      <c r="I39" s="27">
        <v>2</v>
      </c>
      <c r="J39" s="24">
        <v>1</v>
      </c>
      <c r="K39" s="24">
        <v>1</v>
      </c>
      <c r="L39" s="28">
        <v>18.8</v>
      </c>
      <c r="M39" s="22">
        <v>34038</v>
      </c>
      <c r="N39" s="22">
        <v>51364</v>
      </c>
      <c r="O39" s="60">
        <f t="shared" si="34"/>
        <v>0.98997000000000002</v>
      </c>
      <c r="P39" s="60">
        <v>1.0030000000000001E-2</v>
      </c>
      <c r="Q39" s="22">
        <f t="shared" si="35"/>
        <v>965643.2</v>
      </c>
      <c r="R39" s="22">
        <f t="shared" si="36"/>
        <v>633496.06000000006</v>
      </c>
      <c r="S39" s="22">
        <f t="shared" si="37"/>
        <v>6418.34</v>
      </c>
      <c r="T39" s="22">
        <f t="shared" si="38"/>
        <v>325728.8</v>
      </c>
      <c r="U39" s="88">
        <v>0</v>
      </c>
      <c r="V39" s="23">
        <v>44196</v>
      </c>
      <c r="W39" s="24" t="s">
        <v>59</v>
      </c>
      <c r="X39" s="24"/>
      <c r="Y39" s="24"/>
      <c r="Z39" s="24"/>
      <c r="AA39" s="24"/>
      <c r="AB39" s="24"/>
      <c r="AC39" s="24"/>
      <c r="AD39" s="22">
        <f t="shared" si="39"/>
        <v>18.8</v>
      </c>
      <c r="AE39" s="22">
        <f t="shared" si="4"/>
        <v>639914.4</v>
      </c>
      <c r="AF39" s="22"/>
      <c r="AG39" s="22"/>
      <c r="AH39" s="22">
        <f t="shared" si="5"/>
        <v>633496.06000000006</v>
      </c>
      <c r="AI39" s="22">
        <f t="shared" si="6"/>
        <v>6418.34</v>
      </c>
      <c r="AJ39" s="22">
        <f t="shared" si="7"/>
        <v>325728.8</v>
      </c>
      <c r="AK39" s="22">
        <f t="shared" si="40"/>
        <v>965643.2</v>
      </c>
      <c r="AL39" s="22">
        <f t="shared" si="41"/>
        <v>0</v>
      </c>
      <c r="AM39" s="22">
        <f t="shared" si="8"/>
        <v>0</v>
      </c>
      <c r="AN39" s="22">
        <f t="shared" si="9"/>
        <v>0</v>
      </c>
      <c r="AO39" s="22">
        <f t="shared" si="10"/>
        <v>0</v>
      </c>
      <c r="AP39" s="22">
        <f t="shared" si="11"/>
        <v>0</v>
      </c>
      <c r="AQ39" s="87">
        <f t="shared" si="42"/>
        <v>0</v>
      </c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</row>
    <row r="40" spans="1:56" s="35" customFormat="1" hidden="1" x14ac:dyDescent="0.25">
      <c r="A40" s="30"/>
      <c r="B40" s="25" t="s">
        <v>80</v>
      </c>
      <c r="C40" s="26" t="s">
        <v>58</v>
      </c>
      <c r="D40" s="26"/>
      <c r="E40" s="26"/>
      <c r="F40" s="26"/>
      <c r="G40" s="26"/>
      <c r="H40" s="26"/>
      <c r="I40" s="27">
        <v>3</v>
      </c>
      <c r="J40" s="24">
        <v>1</v>
      </c>
      <c r="K40" s="24">
        <v>1</v>
      </c>
      <c r="L40" s="28">
        <v>20.7</v>
      </c>
      <c r="M40" s="22">
        <v>34038</v>
      </c>
      <c r="N40" s="22">
        <v>47459</v>
      </c>
      <c r="O40" s="60">
        <f t="shared" si="34"/>
        <v>0.98997000000000002</v>
      </c>
      <c r="P40" s="60">
        <v>1.0030000000000001E-2</v>
      </c>
      <c r="Q40" s="22">
        <f t="shared" si="35"/>
        <v>982401.3</v>
      </c>
      <c r="R40" s="22">
        <f t="shared" si="36"/>
        <v>697519.6</v>
      </c>
      <c r="S40" s="22">
        <f t="shared" si="37"/>
        <v>7067</v>
      </c>
      <c r="T40" s="22">
        <f t="shared" si="38"/>
        <v>277814.7</v>
      </c>
      <c r="U40" s="88">
        <v>0</v>
      </c>
      <c r="V40" s="23">
        <v>44196</v>
      </c>
      <c r="W40" s="24" t="s">
        <v>59</v>
      </c>
      <c r="X40" s="24"/>
      <c r="Y40" s="24"/>
      <c r="Z40" s="24"/>
      <c r="AA40" s="24"/>
      <c r="AB40" s="24"/>
      <c r="AC40" s="24"/>
      <c r="AD40" s="22">
        <f t="shared" si="39"/>
        <v>20.7</v>
      </c>
      <c r="AE40" s="22">
        <f t="shared" si="4"/>
        <v>704586.6</v>
      </c>
      <c r="AF40" s="22"/>
      <c r="AG40" s="22"/>
      <c r="AH40" s="22">
        <f t="shared" si="5"/>
        <v>697519.6</v>
      </c>
      <c r="AI40" s="22">
        <f t="shared" si="6"/>
        <v>7067</v>
      </c>
      <c r="AJ40" s="22">
        <f t="shared" si="7"/>
        <v>277814.7</v>
      </c>
      <c r="AK40" s="22">
        <f t="shared" si="40"/>
        <v>982401.3</v>
      </c>
      <c r="AL40" s="22">
        <f t="shared" si="41"/>
        <v>0</v>
      </c>
      <c r="AM40" s="22">
        <f t="shared" si="8"/>
        <v>0</v>
      </c>
      <c r="AN40" s="22">
        <f t="shared" si="9"/>
        <v>0</v>
      </c>
      <c r="AO40" s="22">
        <f t="shared" si="10"/>
        <v>0</v>
      </c>
      <c r="AP40" s="22">
        <f t="shared" si="11"/>
        <v>0</v>
      </c>
      <c r="AQ40" s="87">
        <f t="shared" si="42"/>
        <v>0</v>
      </c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</row>
    <row r="41" spans="1:56" s="35" customFormat="1" hidden="1" x14ac:dyDescent="0.25">
      <c r="A41" s="30"/>
      <c r="B41" s="25" t="s">
        <v>81</v>
      </c>
      <c r="C41" s="26" t="s">
        <v>58</v>
      </c>
      <c r="D41" s="26"/>
      <c r="E41" s="26"/>
      <c r="F41" s="26"/>
      <c r="G41" s="26"/>
      <c r="H41" s="26"/>
      <c r="I41" s="27">
        <v>2</v>
      </c>
      <c r="J41" s="24">
        <v>1</v>
      </c>
      <c r="K41" s="24">
        <v>1</v>
      </c>
      <c r="L41" s="28">
        <v>15.9</v>
      </c>
      <c r="M41" s="22">
        <v>34038</v>
      </c>
      <c r="N41" s="22">
        <v>44247</v>
      </c>
      <c r="O41" s="60">
        <f t="shared" si="34"/>
        <v>0.98997000000000002</v>
      </c>
      <c r="P41" s="60">
        <v>1.0030000000000001E-2</v>
      </c>
      <c r="Q41" s="22">
        <f t="shared" si="35"/>
        <v>703527.3</v>
      </c>
      <c r="R41" s="22">
        <f t="shared" si="36"/>
        <v>535775.92000000004</v>
      </c>
      <c r="S41" s="22">
        <f t="shared" si="37"/>
        <v>5428.28</v>
      </c>
      <c r="T41" s="22">
        <f t="shared" si="38"/>
        <v>162323.1</v>
      </c>
      <c r="U41" s="88">
        <v>0</v>
      </c>
      <c r="V41" s="23">
        <v>44196</v>
      </c>
      <c r="W41" s="24" t="s">
        <v>59</v>
      </c>
      <c r="X41" s="24"/>
      <c r="Y41" s="24"/>
      <c r="Z41" s="24"/>
      <c r="AA41" s="24"/>
      <c r="AB41" s="24"/>
      <c r="AC41" s="24"/>
      <c r="AD41" s="22">
        <f t="shared" si="39"/>
        <v>15.9</v>
      </c>
      <c r="AE41" s="22">
        <f t="shared" si="4"/>
        <v>541204.19999999995</v>
      </c>
      <c r="AF41" s="22"/>
      <c r="AG41" s="22"/>
      <c r="AH41" s="22">
        <f t="shared" si="5"/>
        <v>535775.92000000004</v>
      </c>
      <c r="AI41" s="22">
        <f t="shared" si="6"/>
        <v>5428.28</v>
      </c>
      <c r="AJ41" s="22">
        <f t="shared" si="7"/>
        <v>162323.1</v>
      </c>
      <c r="AK41" s="22">
        <f t="shared" si="40"/>
        <v>703527.3</v>
      </c>
      <c r="AL41" s="22">
        <f t="shared" si="41"/>
        <v>0</v>
      </c>
      <c r="AM41" s="22">
        <f t="shared" si="8"/>
        <v>0</v>
      </c>
      <c r="AN41" s="22">
        <f t="shared" si="9"/>
        <v>0</v>
      </c>
      <c r="AO41" s="22">
        <f t="shared" si="10"/>
        <v>0</v>
      </c>
      <c r="AP41" s="22">
        <f t="shared" si="11"/>
        <v>0</v>
      </c>
      <c r="AQ41" s="87">
        <f t="shared" si="42"/>
        <v>0</v>
      </c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</row>
    <row r="42" spans="1:56" s="35" customFormat="1" ht="15.75" hidden="1" customHeight="1" x14ac:dyDescent="0.25">
      <c r="A42" s="30"/>
      <c r="B42" s="25" t="s">
        <v>82</v>
      </c>
      <c r="C42" s="26" t="s">
        <v>58</v>
      </c>
      <c r="D42" s="26"/>
      <c r="E42" s="26"/>
      <c r="F42" s="26"/>
      <c r="G42" s="26"/>
      <c r="H42" s="26"/>
      <c r="I42" s="27">
        <v>3</v>
      </c>
      <c r="J42" s="24">
        <v>1</v>
      </c>
      <c r="K42" s="24">
        <v>2</v>
      </c>
      <c r="L42" s="28">
        <v>38.5</v>
      </c>
      <c r="M42" s="22">
        <v>34038</v>
      </c>
      <c r="N42" s="22">
        <v>41278</v>
      </c>
      <c r="O42" s="60">
        <f t="shared" si="34"/>
        <v>0.98997000000000002</v>
      </c>
      <c r="P42" s="60">
        <v>1.0030000000000001E-2</v>
      </c>
      <c r="Q42" s="22">
        <f t="shared" si="35"/>
        <v>1589203</v>
      </c>
      <c r="R42" s="22">
        <f t="shared" si="36"/>
        <v>1297319.06</v>
      </c>
      <c r="S42" s="22">
        <f t="shared" si="37"/>
        <v>13143.94</v>
      </c>
      <c r="T42" s="22">
        <f t="shared" si="38"/>
        <v>278740</v>
      </c>
      <c r="U42" s="88">
        <v>0</v>
      </c>
      <c r="V42" s="23">
        <v>44196</v>
      </c>
      <c r="W42" s="24" t="s">
        <v>59</v>
      </c>
      <c r="X42" s="24"/>
      <c r="Y42" s="24"/>
      <c r="Z42" s="24"/>
      <c r="AA42" s="24"/>
      <c r="AB42" s="24"/>
      <c r="AC42" s="24"/>
      <c r="AD42" s="22">
        <f t="shared" si="39"/>
        <v>38.5</v>
      </c>
      <c r="AE42" s="22">
        <f t="shared" si="4"/>
        <v>1310463</v>
      </c>
      <c r="AF42" s="22"/>
      <c r="AG42" s="22"/>
      <c r="AH42" s="22">
        <f t="shared" si="5"/>
        <v>1297319.06</v>
      </c>
      <c r="AI42" s="22">
        <f t="shared" si="6"/>
        <v>13143.94</v>
      </c>
      <c r="AJ42" s="22">
        <f t="shared" si="7"/>
        <v>278740</v>
      </c>
      <c r="AK42" s="22">
        <f t="shared" si="40"/>
        <v>1589203</v>
      </c>
      <c r="AL42" s="22">
        <f t="shared" si="41"/>
        <v>0</v>
      </c>
      <c r="AM42" s="22">
        <f t="shared" si="8"/>
        <v>0</v>
      </c>
      <c r="AN42" s="22">
        <f t="shared" si="9"/>
        <v>0</v>
      </c>
      <c r="AO42" s="22">
        <f t="shared" si="10"/>
        <v>0</v>
      </c>
      <c r="AP42" s="22">
        <f t="shared" si="11"/>
        <v>0</v>
      </c>
      <c r="AQ42" s="87">
        <f t="shared" si="42"/>
        <v>0</v>
      </c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</row>
    <row r="43" spans="1:56" s="3" customFormat="1" hidden="1" x14ac:dyDescent="0.25">
      <c r="A43" s="17">
        <v>3</v>
      </c>
      <c r="B43" s="18" t="s">
        <v>83</v>
      </c>
      <c r="C43" s="19"/>
      <c r="D43" s="19"/>
      <c r="E43" s="19"/>
      <c r="F43" s="19"/>
      <c r="G43" s="19"/>
      <c r="H43" s="19"/>
      <c r="I43" s="20">
        <f>SUM(I44:I59)</f>
        <v>33</v>
      </c>
      <c r="J43" s="20">
        <f t="shared" ref="J43:L43" si="43">SUM(J44:J59)</f>
        <v>16</v>
      </c>
      <c r="K43" s="20">
        <f t="shared" si="43"/>
        <v>28</v>
      </c>
      <c r="L43" s="21">
        <f t="shared" si="43"/>
        <v>718.9</v>
      </c>
      <c r="M43" s="22"/>
      <c r="N43" s="22"/>
      <c r="O43" s="22"/>
      <c r="P43" s="22"/>
      <c r="Q43" s="32">
        <f>SUM(Q44:Q59)</f>
        <v>33788300</v>
      </c>
      <c r="R43" s="32">
        <f t="shared" ref="R43:U43" si="44">SUM(R44:R59)</f>
        <v>24224484.940000001</v>
      </c>
      <c r="S43" s="32">
        <f t="shared" si="44"/>
        <v>245433.26</v>
      </c>
      <c r="T43" s="32">
        <f t="shared" si="44"/>
        <v>9318381.8000000007</v>
      </c>
      <c r="U43" s="32">
        <f t="shared" si="44"/>
        <v>0</v>
      </c>
      <c r="V43" s="23">
        <v>44196</v>
      </c>
      <c r="W43" s="17"/>
      <c r="X43" s="17"/>
      <c r="Y43" s="17"/>
      <c r="Z43" s="17"/>
      <c r="AA43" s="17"/>
      <c r="AB43" s="17"/>
      <c r="AC43" s="17"/>
      <c r="AD43" s="22">
        <f>SUM(AD44:AD59)</f>
        <v>672.6</v>
      </c>
      <c r="AE43" s="22">
        <f t="shared" si="4"/>
        <v>22893958.800000001</v>
      </c>
      <c r="AF43" s="22"/>
      <c r="AG43" s="22"/>
      <c r="AH43" s="22">
        <f t="shared" si="5"/>
        <v>22664332.390000001</v>
      </c>
      <c r="AI43" s="22">
        <f t="shared" si="6"/>
        <v>229626.41</v>
      </c>
      <c r="AJ43" s="22">
        <f t="shared" si="7"/>
        <v>8718241.1999999993</v>
      </c>
      <c r="AK43" s="22">
        <f t="shared" ref="AK43:AZ43" si="45">SUM(AK44:AK59)</f>
        <v>31612200</v>
      </c>
      <c r="AL43" s="22">
        <f t="shared" si="45"/>
        <v>46.3</v>
      </c>
      <c r="AM43" s="22">
        <f t="shared" si="8"/>
        <v>1575959.4</v>
      </c>
      <c r="AN43" s="22">
        <f t="shared" si="9"/>
        <v>1560152.53</v>
      </c>
      <c r="AO43" s="22">
        <f t="shared" si="10"/>
        <v>15806.87</v>
      </c>
      <c r="AP43" s="22">
        <f t="shared" si="11"/>
        <v>600140.6</v>
      </c>
      <c r="AQ43" s="22">
        <f t="shared" si="45"/>
        <v>2176100</v>
      </c>
      <c r="AR43" s="22">
        <f t="shared" si="45"/>
        <v>0</v>
      </c>
      <c r="AS43" s="22">
        <f t="shared" si="45"/>
        <v>0</v>
      </c>
      <c r="AT43" s="22">
        <f t="shared" si="45"/>
        <v>0</v>
      </c>
      <c r="AU43" s="22">
        <f t="shared" si="45"/>
        <v>0</v>
      </c>
      <c r="AV43" s="22">
        <f t="shared" si="45"/>
        <v>0</v>
      </c>
      <c r="AW43" s="22">
        <f t="shared" si="45"/>
        <v>0</v>
      </c>
      <c r="AX43" s="22">
        <f t="shared" si="45"/>
        <v>0</v>
      </c>
      <c r="AY43" s="22">
        <f t="shared" si="45"/>
        <v>0</v>
      </c>
      <c r="AZ43" s="22">
        <f t="shared" si="45"/>
        <v>0</v>
      </c>
      <c r="BA43" s="17"/>
      <c r="BB43" s="17"/>
      <c r="BC43" s="17"/>
      <c r="BD43" s="17"/>
    </row>
    <row r="44" spans="1:56" s="3" customFormat="1" hidden="1" x14ac:dyDescent="0.25">
      <c r="A44" s="17"/>
      <c r="B44" s="18" t="s">
        <v>57</v>
      </c>
      <c r="C44" s="19" t="s">
        <v>58</v>
      </c>
      <c r="D44" s="19"/>
      <c r="E44" s="19"/>
      <c r="F44" s="19"/>
      <c r="G44" s="19"/>
      <c r="H44" s="19"/>
      <c r="I44" s="20">
        <v>4</v>
      </c>
      <c r="J44" s="24">
        <v>1</v>
      </c>
      <c r="K44" s="17">
        <v>2</v>
      </c>
      <c r="L44" s="22">
        <v>46.1</v>
      </c>
      <c r="M44" s="22">
        <v>34038</v>
      </c>
      <c r="N44" s="22">
        <v>47000</v>
      </c>
      <c r="O44" s="60">
        <f t="shared" ref="O44:O107" si="46">100%-P44</f>
        <v>0.98997000000000002</v>
      </c>
      <c r="P44" s="60">
        <v>1.0030000000000001E-2</v>
      </c>
      <c r="Q44" s="32">
        <f t="shared" ref="Q44:Q59" si="47">L44*N44</f>
        <v>2166700</v>
      </c>
      <c r="R44" s="32">
        <f t="shared" ref="R44:R59" si="48">IF(N44&lt;M44,(L44*M44*O44)*N44/M44,L44*M44*O44)</f>
        <v>1553413.21</v>
      </c>
      <c r="S44" s="32">
        <f t="shared" ref="S44:S59" si="49">IF(N44&lt;M44,(L44*M44*P44)*N44/M44,L44*M44*P44)</f>
        <v>15738.59</v>
      </c>
      <c r="T44" s="32">
        <f t="shared" ref="T44:T59" si="50">Q44-R44-S44-U44</f>
        <v>597548.19999999995</v>
      </c>
      <c r="U44" s="88">
        <v>0</v>
      </c>
      <c r="V44" s="23">
        <v>44196</v>
      </c>
      <c r="W44" s="17" t="s">
        <v>59</v>
      </c>
      <c r="X44" s="17"/>
      <c r="Y44" s="17"/>
      <c r="Z44" s="17"/>
      <c r="AA44" s="17"/>
      <c r="AB44" s="17" t="s">
        <v>84</v>
      </c>
      <c r="AC44" s="17"/>
      <c r="AD44" s="22">
        <f t="shared" si="39"/>
        <v>46.1</v>
      </c>
      <c r="AE44" s="22">
        <f t="shared" si="4"/>
        <v>1569151.8</v>
      </c>
      <c r="AF44" s="22"/>
      <c r="AG44" s="22"/>
      <c r="AH44" s="22">
        <f t="shared" si="5"/>
        <v>1553413.21</v>
      </c>
      <c r="AI44" s="22">
        <f t="shared" si="6"/>
        <v>15738.59</v>
      </c>
      <c r="AJ44" s="22">
        <f t="shared" si="7"/>
        <v>597548.19999999995</v>
      </c>
      <c r="AK44" s="22">
        <f t="shared" ref="AK44:AK59" si="51">IF(W44&gt;0,Q44,0)</f>
        <v>2166700</v>
      </c>
      <c r="AL44" s="22">
        <f t="shared" ref="AL44:AL59" si="52">IF(X44&gt;0,L44,0)</f>
        <v>0</v>
      </c>
      <c r="AM44" s="22">
        <f t="shared" si="8"/>
        <v>0</v>
      </c>
      <c r="AN44" s="22">
        <f t="shared" si="9"/>
        <v>0</v>
      </c>
      <c r="AO44" s="22">
        <f t="shared" si="10"/>
        <v>0</v>
      </c>
      <c r="AP44" s="22">
        <f t="shared" si="11"/>
        <v>0</v>
      </c>
      <c r="AQ44" s="22">
        <f t="shared" ref="AQ44:AQ59" si="53">IF(X44&gt;0,Q44,0)</f>
        <v>0</v>
      </c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</row>
    <row r="45" spans="1:56" s="3" customFormat="1" hidden="1" x14ac:dyDescent="0.25">
      <c r="A45" s="17"/>
      <c r="B45" s="18" t="s">
        <v>60</v>
      </c>
      <c r="C45" s="19" t="s">
        <v>58</v>
      </c>
      <c r="D45" s="19"/>
      <c r="E45" s="19"/>
      <c r="F45" s="19"/>
      <c r="G45" s="19"/>
      <c r="H45" s="19"/>
      <c r="I45" s="20">
        <v>1</v>
      </c>
      <c r="J45" s="24">
        <v>1</v>
      </c>
      <c r="K45" s="17">
        <v>3</v>
      </c>
      <c r="L45" s="22">
        <v>59.5</v>
      </c>
      <c r="M45" s="22">
        <v>34038</v>
      </c>
      <c r="N45" s="22">
        <v>47000</v>
      </c>
      <c r="O45" s="60">
        <f t="shared" si="46"/>
        <v>0.98997000000000002</v>
      </c>
      <c r="P45" s="60">
        <v>1.0030000000000001E-2</v>
      </c>
      <c r="Q45" s="32">
        <f t="shared" si="47"/>
        <v>2796500</v>
      </c>
      <c r="R45" s="32">
        <f t="shared" si="48"/>
        <v>2004947.63</v>
      </c>
      <c r="S45" s="32">
        <f t="shared" si="49"/>
        <v>20313.37</v>
      </c>
      <c r="T45" s="32">
        <f t="shared" si="50"/>
        <v>771239</v>
      </c>
      <c r="U45" s="88">
        <v>0</v>
      </c>
      <c r="V45" s="23">
        <v>44196</v>
      </c>
      <c r="W45" s="17" t="s">
        <v>59</v>
      </c>
      <c r="X45" s="17"/>
      <c r="Y45" s="17"/>
      <c r="Z45" s="17"/>
      <c r="AA45" s="17"/>
      <c r="AB45" s="17"/>
      <c r="AC45" s="17"/>
      <c r="AD45" s="22">
        <f t="shared" si="39"/>
        <v>59.5</v>
      </c>
      <c r="AE45" s="22">
        <f t="shared" si="4"/>
        <v>2025261</v>
      </c>
      <c r="AF45" s="22"/>
      <c r="AG45" s="22"/>
      <c r="AH45" s="22">
        <f t="shared" si="5"/>
        <v>2004947.63</v>
      </c>
      <c r="AI45" s="22">
        <f t="shared" si="6"/>
        <v>20313.37</v>
      </c>
      <c r="AJ45" s="22">
        <f t="shared" si="7"/>
        <v>771239</v>
      </c>
      <c r="AK45" s="22">
        <f t="shared" si="51"/>
        <v>2796500</v>
      </c>
      <c r="AL45" s="22">
        <f t="shared" si="52"/>
        <v>0</v>
      </c>
      <c r="AM45" s="22">
        <f t="shared" si="8"/>
        <v>0</v>
      </c>
      <c r="AN45" s="22">
        <f t="shared" si="9"/>
        <v>0</v>
      </c>
      <c r="AO45" s="22">
        <f t="shared" si="10"/>
        <v>0</v>
      </c>
      <c r="AP45" s="22">
        <f t="shared" si="11"/>
        <v>0</v>
      </c>
      <c r="AQ45" s="22">
        <f t="shared" si="53"/>
        <v>0</v>
      </c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</row>
    <row r="46" spans="1:56" s="3" customFormat="1" hidden="1" x14ac:dyDescent="0.25">
      <c r="A46" s="17"/>
      <c r="B46" s="18" t="s">
        <v>61</v>
      </c>
      <c r="C46" s="19" t="s">
        <v>58</v>
      </c>
      <c r="D46" s="19"/>
      <c r="E46" s="19"/>
      <c r="F46" s="19"/>
      <c r="G46" s="19"/>
      <c r="H46" s="19"/>
      <c r="I46" s="20">
        <v>3</v>
      </c>
      <c r="J46" s="24">
        <v>1</v>
      </c>
      <c r="K46" s="17">
        <v>1</v>
      </c>
      <c r="L46" s="22">
        <v>36.5</v>
      </c>
      <c r="M46" s="22">
        <v>34038</v>
      </c>
      <c r="N46" s="22">
        <v>47000</v>
      </c>
      <c r="O46" s="60">
        <f t="shared" si="46"/>
        <v>0.98997000000000002</v>
      </c>
      <c r="P46" s="60">
        <v>1.0030000000000001E-2</v>
      </c>
      <c r="Q46" s="32">
        <f t="shared" si="47"/>
        <v>1715500</v>
      </c>
      <c r="R46" s="32">
        <f t="shared" si="48"/>
        <v>1229925.8600000001</v>
      </c>
      <c r="S46" s="32">
        <f t="shared" si="49"/>
        <v>12461.14</v>
      </c>
      <c r="T46" s="32">
        <f t="shared" si="50"/>
        <v>473113</v>
      </c>
      <c r="U46" s="88">
        <v>0</v>
      </c>
      <c r="V46" s="23">
        <v>44196</v>
      </c>
      <c r="W46" s="17" t="s">
        <v>59</v>
      </c>
      <c r="X46" s="17"/>
      <c r="Y46" s="17"/>
      <c r="Z46" s="17"/>
      <c r="AA46" s="17"/>
      <c r="AB46" s="17"/>
      <c r="AC46" s="17"/>
      <c r="AD46" s="22">
        <f t="shared" si="39"/>
        <v>36.5</v>
      </c>
      <c r="AE46" s="22">
        <f t="shared" si="4"/>
        <v>1242387</v>
      </c>
      <c r="AF46" s="22"/>
      <c r="AG46" s="22"/>
      <c r="AH46" s="22">
        <f t="shared" si="5"/>
        <v>1229925.8600000001</v>
      </c>
      <c r="AI46" s="22">
        <f t="shared" si="6"/>
        <v>12461.14</v>
      </c>
      <c r="AJ46" s="22">
        <f t="shared" si="7"/>
        <v>473113</v>
      </c>
      <c r="AK46" s="22">
        <f t="shared" si="51"/>
        <v>1715500</v>
      </c>
      <c r="AL46" s="22">
        <f t="shared" si="52"/>
        <v>0</v>
      </c>
      <c r="AM46" s="22">
        <f t="shared" si="8"/>
        <v>0</v>
      </c>
      <c r="AN46" s="22">
        <f t="shared" si="9"/>
        <v>0</v>
      </c>
      <c r="AO46" s="22">
        <f t="shared" si="10"/>
        <v>0</v>
      </c>
      <c r="AP46" s="22">
        <f t="shared" si="11"/>
        <v>0</v>
      </c>
      <c r="AQ46" s="22">
        <f t="shared" si="53"/>
        <v>0</v>
      </c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</row>
    <row r="47" spans="1:56" s="3" customFormat="1" hidden="1" x14ac:dyDescent="0.25">
      <c r="A47" s="17"/>
      <c r="B47" s="18" t="s">
        <v>63</v>
      </c>
      <c r="C47" s="19" t="s">
        <v>58</v>
      </c>
      <c r="D47" s="19"/>
      <c r="E47" s="19"/>
      <c r="F47" s="19"/>
      <c r="G47" s="19"/>
      <c r="H47" s="19"/>
      <c r="I47" s="20">
        <v>1</v>
      </c>
      <c r="J47" s="24">
        <v>1</v>
      </c>
      <c r="K47" s="17">
        <v>1</v>
      </c>
      <c r="L47" s="22">
        <v>36.700000000000003</v>
      </c>
      <c r="M47" s="22">
        <v>34038</v>
      </c>
      <c r="N47" s="22">
        <v>47000</v>
      </c>
      <c r="O47" s="60">
        <f t="shared" si="46"/>
        <v>0.98997000000000002</v>
      </c>
      <c r="P47" s="60">
        <v>1.0030000000000001E-2</v>
      </c>
      <c r="Q47" s="32">
        <f t="shared" si="47"/>
        <v>1724900</v>
      </c>
      <c r="R47" s="32">
        <f t="shared" si="48"/>
        <v>1236665.18</v>
      </c>
      <c r="S47" s="32">
        <f t="shared" si="49"/>
        <v>12529.42</v>
      </c>
      <c r="T47" s="32">
        <f t="shared" si="50"/>
        <v>475705.4</v>
      </c>
      <c r="U47" s="88">
        <v>0</v>
      </c>
      <c r="V47" s="23">
        <v>44196</v>
      </c>
      <c r="W47" s="17" t="s">
        <v>59</v>
      </c>
      <c r="X47" s="17"/>
      <c r="Y47" s="17"/>
      <c r="Z47" s="17"/>
      <c r="AA47" s="17"/>
      <c r="AB47" s="17"/>
      <c r="AC47" s="17"/>
      <c r="AD47" s="22">
        <f t="shared" si="39"/>
        <v>36.700000000000003</v>
      </c>
      <c r="AE47" s="22">
        <f t="shared" si="4"/>
        <v>1249194.6000000001</v>
      </c>
      <c r="AF47" s="22"/>
      <c r="AG47" s="22"/>
      <c r="AH47" s="22">
        <f t="shared" si="5"/>
        <v>1236665.18</v>
      </c>
      <c r="AI47" s="22">
        <f t="shared" si="6"/>
        <v>12529.42</v>
      </c>
      <c r="AJ47" s="22">
        <f t="shared" si="7"/>
        <v>475705.4</v>
      </c>
      <c r="AK47" s="22">
        <f t="shared" si="51"/>
        <v>1724900</v>
      </c>
      <c r="AL47" s="22">
        <f t="shared" si="52"/>
        <v>0</v>
      </c>
      <c r="AM47" s="22">
        <f t="shared" si="8"/>
        <v>0</v>
      </c>
      <c r="AN47" s="22">
        <f t="shared" si="9"/>
        <v>0</v>
      </c>
      <c r="AO47" s="22">
        <f t="shared" si="10"/>
        <v>0</v>
      </c>
      <c r="AP47" s="22">
        <f t="shared" si="11"/>
        <v>0</v>
      </c>
      <c r="AQ47" s="22">
        <f t="shared" si="53"/>
        <v>0</v>
      </c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</row>
    <row r="48" spans="1:56" s="3" customFormat="1" hidden="1" x14ac:dyDescent="0.25">
      <c r="A48" s="17"/>
      <c r="B48" s="18" t="s">
        <v>64</v>
      </c>
      <c r="C48" s="19"/>
      <c r="D48" s="19" t="s">
        <v>62</v>
      </c>
      <c r="E48" s="19"/>
      <c r="F48" s="19"/>
      <c r="G48" s="19"/>
      <c r="H48" s="19"/>
      <c r="I48" s="20">
        <v>4</v>
      </c>
      <c r="J48" s="24">
        <v>1</v>
      </c>
      <c r="K48" s="17">
        <v>2</v>
      </c>
      <c r="L48" s="22">
        <v>46.3</v>
      </c>
      <c r="M48" s="22">
        <v>34038</v>
      </c>
      <c r="N48" s="22">
        <v>47000</v>
      </c>
      <c r="O48" s="60">
        <f t="shared" si="46"/>
        <v>0.98997000000000002</v>
      </c>
      <c r="P48" s="60">
        <v>1.0030000000000001E-2</v>
      </c>
      <c r="Q48" s="32">
        <f t="shared" si="47"/>
        <v>2176100</v>
      </c>
      <c r="R48" s="32">
        <f t="shared" si="48"/>
        <v>1560152.53</v>
      </c>
      <c r="S48" s="32">
        <f t="shared" si="49"/>
        <v>15806.87</v>
      </c>
      <c r="T48" s="32">
        <f t="shared" si="50"/>
        <v>600140.6</v>
      </c>
      <c r="U48" s="88">
        <v>0</v>
      </c>
      <c r="V48" s="23">
        <v>44196</v>
      </c>
      <c r="W48" s="17"/>
      <c r="X48" s="17" t="s">
        <v>59</v>
      </c>
      <c r="Y48" s="17"/>
      <c r="Z48" s="17"/>
      <c r="AA48" s="17"/>
      <c r="AB48" s="17"/>
      <c r="AC48" s="17"/>
      <c r="AD48" s="22">
        <f t="shared" si="39"/>
        <v>0</v>
      </c>
      <c r="AE48" s="22">
        <f t="shared" si="4"/>
        <v>0</v>
      </c>
      <c r="AF48" s="22"/>
      <c r="AG48" s="22"/>
      <c r="AH48" s="22">
        <f t="shared" si="5"/>
        <v>0</v>
      </c>
      <c r="AI48" s="22">
        <f t="shared" si="6"/>
        <v>0</v>
      </c>
      <c r="AJ48" s="22">
        <f t="shared" si="7"/>
        <v>0</v>
      </c>
      <c r="AK48" s="22">
        <f t="shared" si="51"/>
        <v>0</v>
      </c>
      <c r="AL48" s="22">
        <f t="shared" si="52"/>
        <v>46.3</v>
      </c>
      <c r="AM48" s="22">
        <f t="shared" si="8"/>
        <v>1575959.4</v>
      </c>
      <c r="AN48" s="22">
        <f t="shared" si="9"/>
        <v>1560152.53</v>
      </c>
      <c r="AO48" s="22">
        <f t="shared" si="10"/>
        <v>15806.87</v>
      </c>
      <c r="AP48" s="22">
        <f t="shared" si="11"/>
        <v>600140.6</v>
      </c>
      <c r="AQ48" s="22">
        <f t="shared" si="53"/>
        <v>2176100</v>
      </c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</row>
    <row r="49" spans="1:56" s="3" customFormat="1" hidden="1" x14ac:dyDescent="0.25">
      <c r="A49" s="17"/>
      <c r="B49" s="18" t="s">
        <v>65</v>
      </c>
      <c r="C49" s="19" t="s">
        <v>58</v>
      </c>
      <c r="D49" s="19"/>
      <c r="E49" s="19"/>
      <c r="F49" s="19"/>
      <c r="G49" s="19"/>
      <c r="H49" s="19"/>
      <c r="I49" s="20">
        <v>2</v>
      </c>
      <c r="J49" s="24">
        <v>1</v>
      </c>
      <c r="K49" s="17">
        <v>3</v>
      </c>
      <c r="L49" s="22">
        <v>60.8</v>
      </c>
      <c r="M49" s="22">
        <v>34038</v>
      </c>
      <c r="N49" s="22">
        <v>47000</v>
      </c>
      <c r="O49" s="60">
        <f t="shared" si="46"/>
        <v>0.98997000000000002</v>
      </c>
      <c r="P49" s="60">
        <v>1.0030000000000001E-2</v>
      </c>
      <c r="Q49" s="32">
        <f t="shared" si="47"/>
        <v>2857600</v>
      </c>
      <c r="R49" s="32">
        <f t="shared" si="48"/>
        <v>2048753.21</v>
      </c>
      <c r="S49" s="32">
        <f t="shared" si="49"/>
        <v>20757.189999999999</v>
      </c>
      <c r="T49" s="32">
        <f t="shared" si="50"/>
        <v>788089.6</v>
      </c>
      <c r="U49" s="88">
        <v>0</v>
      </c>
      <c r="V49" s="23">
        <v>44196</v>
      </c>
      <c r="W49" s="17" t="s">
        <v>59</v>
      </c>
      <c r="X49" s="17"/>
      <c r="Y49" s="17"/>
      <c r="Z49" s="17"/>
      <c r="AA49" s="17"/>
      <c r="AB49" s="17"/>
      <c r="AC49" s="17"/>
      <c r="AD49" s="22">
        <f t="shared" si="39"/>
        <v>60.8</v>
      </c>
      <c r="AE49" s="22">
        <f t="shared" si="4"/>
        <v>2069510.4</v>
      </c>
      <c r="AF49" s="22"/>
      <c r="AG49" s="22"/>
      <c r="AH49" s="22">
        <f t="shared" si="5"/>
        <v>2048753.21</v>
      </c>
      <c r="AI49" s="22">
        <f t="shared" si="6"/>
        <v>20757.189999999999</v>
      </c>
      <c r="AJ49" s="22">
        <f t="shared" si="7"/>
        <v>788089.6</v>
      </c>
      <c r="AK49" s="22">
        <f t="shared" si="51"/>
        <v>2857600</v>
      </c>
      <c r="AL49" s="22">
        <f t="shared" si="52"/>
        <v>0</v>
      </c>
      <c r="AM49" s="22">
        <f t="shared" si="8"/>
        <v>0</v>
      </c>
      <c r="AN49" s="22">
        <f t="shared" si="9"/>
        <v>0</v>
      </c>
      <c r="AO49" s="22">
        <f t="shared" si="10"/>
        <v>0</v>
      </c>
      <c r="AP49" s="22">
        <f t="shared" si="11"/>
        <v>0</v>
      </c>
      <c r="AQ49" s="22">
        <f t="shared" si="53"/>
        <v>0</v>
      </c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</row>
    <row r="50" spans="1:56" s="3" customFormat="1" hidden="1" x14ac:dyDescent="0.25">
      <c r="A50" s="17"/>
      <c r="B50" s="18" t="s">
        <v>66</v>
      </c>
      <c r="C50" s="19" t="s">
        <v>58</v>
      </c>
      <c r="D50" s="19"/>
      <c r="E50" s="19"/>
      <c r="F50" s="19"/>
      <c r="G50" s="19"/>
      <c r="H50" s="19"/>
      <c r="I50" s="20">
        <v>1</v>
      </c>
      <c r="J50" s="24">
        <v>1</v>
      </c>
      <c r="K50" s="17">
        <v>1</v>
      </c>
      <c r="L50" s="22">
        <v>36.9</v>
      </c>
      <c r="M50" s="22">
        <v>34038</v>
      </c>
      <c r="N50" s="22">
        <v>47000</v>
      </c>
      <c r="O50" s="60">
        <f t="shared" si="46"/>
        <v>0.98997000000000002</v>
      </c>
      <c r="P50" s="60">
        <v>1.0030000000000001E-2</v>
      </c>
      <c r="Q50" s="32">
        <f t="shared" si="47"/>
        <v>1734300</v>
      </c>
      <c r="R50" s="32">
        <f t="shared" si="48"/>
        <v>1243404.5</v>
      </c>
      <c r="S50" s="32">
        <f t="shared" si="49"/>
        <v>12597.7</v>
      </c>
      <c r="T50" s="32">
        <f t="shared" si="50"/>
        <v>478297.8</v>
      </c>
      <c r="U50" s="88">
        <v>0</v>
      </c>
      <c r="V50" s="23">
        <v>44196</v>
      </c>
      <c r="W50" s="17" t="s">
        <v>59</v>
      </c>
      <c r="X50" s="17"/>
      <c r="Y50" s="17"/>
      <c r="Z50" s="17"/>
      <c r="AA50" s="17"/>
      <c r="AB50" s="17"/>
      <c r="AC50" s="17"/>
      <c r="AD50" s="22">
        <f t="shared" si="39"/>
        <v>36.9</v>
      </c>
      <c r="AE50" s="22">
        <f t="shared" si="4"/>
        <v>1256002.2</v>
      </c>
      <c r="AF50" s="22"/>
      <c r="AG50" s="22"/>
      <c r="AH50" s="22">
        <f t="shared" si="5"/>
        <v>1243404.5</v>
      </c>
      <c r="AI50" s="22">
        <f t="shared" si="6"/>
        <v>12597.7</v>
      </c>
      <c r="AJ50" s="22">
        <f t="shared" si="7"/>
        <v>478297.8</v>
      </c>
      <c r="AK50" s="22">
        <f t="shared" si="51"/>
        <v>1734300</v>
      </c>
      <c r="AL50" s="22">
        <f t="shared" si="52"/>
        <v>0</v>
      </c>
      <c r="AM50" s="22">
        <f t="shared" si="8"/>
        <v>0</v>
      </c>
      <c r="AN50" s="22">
        <f t="shared" si="9"/>
        <v>0</v>
      </c>
      <c r="AO50" s="22">
        <f t="shared" si="10"/>
        <v>0</v>
      </c>
      <c r="AP50" s="22">
        <f t="shared" si="11"/>
        <v>0</v>
      </c>
      <c r="AQ50" s="22">
        <f t="shared" si="53"/>
        <v>0</v>
      </c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</row>
    <row r="51" spans="1:56" s="3" customFormat="1" hidden="1" x14ac:dyDescent="0.25">
      <c r="A51" s="17"/>
      <c r="B51" s="18" t="s">
        <v>67</v>
      </c>
      <c r="C51" s="19" t="s">
        <v>58</v>
      </c>
      <c r="D51" s="19"/>
      <c r="E51" s="19"/>
      <c r="F51" s="19"/>
      <c r="G51" s="19"/>
      <c r="H51" s="19"/>
      <c r="I51" s="20">
        <v>1</v>
      </c>
      <c r="J51" s="24">
        <v>1</v>
      </c>
      <c r="K51" s="17">
        <v>1</v>
      </c>
      <c r="L51" s="22">
        <v>36.6</v>
      </c>
      <c r="M51" s="22">
        <v>34038</v>
      </c>
      <c r="N51" s="22">
        <v>47000</v>
      </c>
      <c r="O51" s="60">
        <f t="shared" si="46"/>
        <v>0.98997000000000002</v>
      </c>
      <c r="P51" s="60">
        <v>1.0030000000000001E-2</v>
      </c>
      <c r="Q51" s="32">
        <f t="shared" si="47"/>
        <v>1720200</v>
      </c>
      <c r="R51" s="32">
        <f t="shared" si="48"/>
        <v>1233295.52</v>
      </c>
      <c r="S51" s="32">
        <f t="shared" si="49"/>
        <v>12495.28</v>
      </c>
      <c r="T51" s="32">
        <f t="shared" si="50"/>
        <v>474409.2</v>
      </c>
      <c r="U51" s="88">
        <v>0</v>
      </c>
      <c r="V51" s="23">
        <v>44196</v>
      </c>
      <c r="W51" s="17" t="s">
        <v>59</v>
      </c>
      <c r="X51" s="17"/>
      <c r="Y51" s="17"/>
      <c r="Z51" s="17"/>
      <c r="AA51" s="17"/>
      <c r="AB51" s="17"/>
      <c r="AC51" s="17"/>
      <c r="AD51" s="22">
        <f t="shared" si="39"/>
        <v>36.6</v>
      </c>
      <c r="AE51" s="22">
        <f t="shared" si="4"/>
        <v>1245790.8</v>
      </c>
      <c r="AF51" s="22"/>
      <c r="AG51" s="22"/>
      <c r="AH51" s="22">
        <f t="shared" si="5"/>
        <v>1233295.52</v>
      </c>
      <c r="AI51" s="22">
        <f t="shared" si="6"/>
        <v>12495.28</v>
      </c>
      <c r="AJ51" s="22">
        <f t="shared" si="7"/>
        <v>474409.2</v>
      </c>
      <c r="AK51" s="22">
        <f t="shared" si="51"/>
        <v>1720200</v>
      </c>
      <c r="AL51" s="22">
        <f t="shared" si="52"/>
        <v>0</v>
      </c>
      <c r="AM51" s="22">
        <f t="shared" si="8"/>
        <v>0</v>
      </c>
      <c r="AN51" s="22">
        <f t="shared" si="9"/>
        <v>0</v>
      </c>
      <c r="AO51" s="22">
        <f t="shared" si="10"/>
        <v>0</v>
      </c>
      <c r="AP51" s="22">
        <f t="shared" si="11"/>
        <v>0</v>
      </c>
      <c r="AQ51" s="22">
        <f t="shared" si="53"/>
        <v>0</v>
      </c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</row>
    <row r="52" spans="1:56" s="3" customFormat="1" hidden="1" x14ac:dyDescent="0.25">
      <c r="A52" s="17"/>
      <c r="B52" s="18" t="s">
        <v>69</v>
      </c>
      <c r="C52" s="19" t="s">
        <v>58</v>
      </c>
      <c r="D52" s="19"/>
      <c r="E52" s="19"/>
      <c r="F52" s="19"/>
      <c r="G52" s="19"/>
      <c r="H52" s="19"/>
      <c r="I52" s="20">
        <v>2</v>
      </c>
      <c r="J52" s="24">
        <v>1</v>
      </c>
      <c r="K52" s="17">
        <v>1</v>
      </c>
      <c r="L52" s="22">
        <v>36.700000000000003</v>
      </c>
      <c r="M52" s="22">
        <v>34038</v>
      </c>
      <c r="N52" s="22">
        <v>47000</v>
      </c>
      <c r="O52" s="60">
        <f t="shared" si="46"/>
        <v>0.98997000000000002</v>
      </c>
      <c r="P52" s="60">
        <v>1.0030000000000001E-2</v>
      </c>
      <c r="Q52" s="32">
        <f t="shared" si="47"/>
        <v>1724900</v>
      </c>
      <c r="R52" s="32">
        <f t="shared" si="48"/>
        <v>1236665.18</v>
      </c>
      <c r="S52" s="32">
        <f t="shared" si="49"/>
        <v>12529.42</v>
      </c>
      <c r="T52" s="32">
        <f t="shared" si="50"/>
        <v>475705.4</v>
      </c>
      <c r="U52" s="88">
        <v>0</v>
      </c>
      <c r="V52" s="23">
        <v>44196</v>
      </c>
      <c r="W52" s="17" t="s">
        <v>59</v>
      </c>
      <c r="X52" s="17"/>
      <c r="Y52" s="17"/>
      <c r="Z52" s="17"/>
      <c r="AA52" s="17"/>
      <c r="AB52" s="17"/>
      <c r="AC52" s="17"/>
      <c r="AD52" s="22">
        <f t="shared" si="39"/>
        <v>36.700000000000003</v>
      </c>
      <c r="AE52" s="22">
        <f t="shared" si="4"/>
        <v>1249194.6000000001</v>
      </c>
      <c r="AF52" s="22"/>
      <c r="AG52" s="22"/>
      <c r="AH52" s="22">
        <f t="shared" si="5"/>
        <v>1236665.18</v>
      </c>
      <c r="AI52" s="22">
        <f t="shared" si="6"/>
        <v>12529.42</v>
      </c>
      <c r="AJ52" s="22">
        <f t="shared" si="7"/>
        <v>475705.4</v>
      </c>
      <c r="AK52" s="22">
        <f t="shared" si="51"/>
        <v>1724900</v>
      </c>
      <c r="AL52" s="22">
        <f t="shared" si="52"/>
        <v>0</v>
      </c>
      <c r="AM52" s="22">
        <f t="shared" si="8"/>
        <v>0</v>
      </c>
      <c r="AN52" s="22">
        <f t="shared" si="9"/>
        <v>0</v>
      </c>
      <c r="AO52" s="22">
        <f t="shared" si="10"/>
        <v>0</v>
      </c>
      <c r="AP52" s="22">
        <f t="shared" si="11"/>
        <v>0</v>
      </c>
      <c r="AQ52" s="22">
        <f t="shared" si="53"/>
        <v>0</v>
      </c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</row>
    <row r="53" spans="1:56" s="3" customFormat="1" hidden="1" x14ac:dyDescent="0.25">
      <c r="A53" s="17"/>
      <c r="B53" s="18" t="s">
        <v>85</v>
      </c>
      <c r="C53" s="19" t="s">
        <v>58</v>
      </c>
      <c r="D53" s="19"/>
      <c r="E53" s="19"/>
      <c r="F53" s="19"/>
      <c r="G53" s="19"/>
      <c r="H53" s="19"/>
      <c r="I53" s="20">
        <v>3</v>
      </c>
      <c r="J53" s="24">
        <v>1</v>
      </c>
      <c r="K53" s="17">
        <v>1</v>
      </c>
      <c r="L53" s="22">
        <v>37</v>
      </c>
      <c r="M53" s="22">
        <v>34038</v>
      </c>
      <c r="N53" s="22">
        <v>47000</v>
      </c>
      <c r="O53" s="60">
        <f t="shared" si="46"/>
        <v>0.98997000000000002</v>
      </c>
      <c r="P53" s="60">
        <v>1.0030000000000001E-2</v>
      </c>
      <c r="Q53" s="32">
        <f t="shared" si="47"/>
        <v>1739000</v>
      </c>
      <c r="R53" s="32">
        <f t="shared" si="48"/>
        <v>1246774.1599999999</v>
      </c>
      <c r="S53" s="32">
        <f t="shared" si="49"/>
        <v>12631.84</v>
      </c>
      <c r="T53" s="32">
        <f t="shared" si="50"/>
        <v>479594</v>
      </c>
      <c r="U53" s="88">
        <v>0</v>
      </c>
      <c r="V53" s="23">
        <v>44196</v>
      </c>
      <c r="W53" s="17" t="s">
        <v>59</v>
      </c>
      <c r="X53" s="17"/>
      <c r="Y53" s="17"/>
      <c r="Z53" s="17"/>
      <c r="AA53" s="17"/>
      <c r="AB53" s="17"/>
      <c r="AC53" s="17"/>
      <c r="AD53" s="22">
        <f t="shared" si="39"/>
        <v>37</v>
      </c>
      <c r="AE53" s="22">
        <f t="shared" si="4"/>
        <v>1259406</v>
      </c>
      <c r="AF53" s="22"/>
      <c r="AG53" s="22"/>
      <c r="AH53" s="22">
        <f t="shared" si="5"/>
        <v>1246774.1599999999</v>
      </c>
      <c r="AI53" s="22">
        <f t="shared" si="6"/>
        <v>12631.84</v>
      </c>
      <c r="AJ53" s="22">
        <f t="shared" si="7"/>
        <v>479594</v>
      </c>
      <c r="AK53" s="22">
        <f t="shared" si="51"/>
        <v>1739000</v>
      </c>
      <c r="AL53" s="22">
        <f t="shared" si="52"/>
        <v>0</v>
      </c>
      <c r="AM53" s="22">
        <f t="shared" si="8"/>
        <v>0</v>
      </c>
      <c r="AN53" s="22">
        <f t="shared" si="9"/>
        <v>0</v>
      </c>
      <c r="AO53" s="22">
        <f t="shared" si="10"/>
        <v>0</v>
      </c>
      <c r="AP53" s="22">
        <f t="shared" si="11"/>
        <v>0</v>
      </c>
      <c r="AQ53" s="22">
        <f t="shared" si="53"/>
        <v>0</v>
      </c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</row>
    <row r="54" spans="1:56" s="3" customFormat="1" hidden="1" x14ac:dyDescent="0.25">
      <c r="A54" s="17"/>
      <c r="B54" s="18" t="s">
        <v>70</v>
      </c>
      <c r="C54" s="19" t="s">
        <v>58</v>
      </c>
      <c r="D54" s="19"/>
      <c r="E54" s="19"/>
      <c r="F54" s="19"/>
      <c r="G54" s="19"/>
      <c r="H54" s="19"/>
      <c r="I54" s="20">
        <v>1</v>
      </c>
      <c r="J54" s="24">
        <v>1</v>
      </c>
      <c r="K54" s="17">
        <v>3</v>
      </c>
      <c r="L54" s="22">
        <v>59.7</v>
      </c>
      <c r="M54" s="22">
        <v>34038</v>
      </c>
      <c r="N54" s="22">
        <v>47000</v>
      </c>
      <c r="O54" s="60">
        <f t="shared" si="46"/>
        <v>0.98997000000000002</v>
      </c>
      <c r="P54" s="60">
        <v>1.0030000000000001E-2</v>
      </c>
      <c r="Q54" s="32">
        <f t="shared" si="47"/>
        <v>2805900</v>
      </c>
      <c r="R54" s="32">
        <f t="shared" si="48"/>
        <v>2011686.95</v>
      </c>
      <c r="S54" s="32">
        <f t="shared" si="49"/>
        <v>20381.650000000001</v>
      </c>
      <c r="T54" s="32">
        <f t="shared" si="50"/>
        <v>773831.4</v>
      </c>
      <c r="U54" s="88">
        <v>0</v>
      </c>
      <c r="V54" s="23">
        <v>44196</v>
      </c>
      <c r="W54" s="17" t="s">
        <v>59</v>
      </c>
      <c r="X54" s="17"/>
      <c r="Y54" s="17"/>
      <c r="Z54" s="17"/>
      <c r="AA54" s="17"/>
      <c r="AB54" s="17"/>
      <c r="AC54" s="17"/>
      <c r="AD54" s="22">
        <f t="shared" si="39"/>
        <v>59.7</v>
      </c>
      <c r="AE54" s="22">
        <f t="shared" si="4"/>
        <v>2032068.6</v>
      </c>
      <c r="AF54" s="22"/>
      <c r="AG54" s="22"/>
      <c r="AH54" s="22">
        <f t="shared" si="5"/>
        <v>2011686.95</v>
      </c>
      <c r="AI54" s="22">
        <f t="shared" si="6"/>
        <v>20381.650000000001</v>
      </c>
      <c r="AJ54" s="22">
        <f t="shared" si="7"/>
        <v>773831.4</v>
      </c>
      <c r="AK54" s="22">
        <f t="shared" si="51"/>
        <v>2805900</v>
      </c>
      <c r="AL54" s="22">
        <f t="shared" si="52"/>
        <v>0</v>
      </c>
      <c r="AM54" s="22">
        <f t="shared" si="8"/>
        <v>0</v>
      </c>
      <c r="AN54" s="22">
        <f t="shared" si="9"/>
        <v>0</v>
      </c>
      <c r="AO54" s="22">
        <f t="shared" si="10"/>
        <v>0</v>
      </c>
      <c r="AP54" s="22">
        <f t="shared" si="11"/>
        <v>0</v>
      </c>
      <c r="AQ54" s="22">
        <f t="shared" si="53"/>
        <v>0</v>
      </c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</row>
    <row r="55" spans="1:56" s="3" customFormat="1" hidden="1" x14ac:dyDescent="0.25">
      <c r="A55" s="17"/>
      <c r="B55" s="18" t="s">
        <v>86</v>
      </c>
      <c r="C55" s="19" t="s">
        <v>58</v>
      </c>
      <c r="D55" s="19"/>
      <c r="E55" s="19"/>
      <c r="F55" s="19"/>
      <c r="G55" s="19"/>
      <c r="H55" s="19"/>
      <c r="I55" s="20">
        <v>2</v>
      </c>
      <c r="J55" s="24">
        <v>1</v>
      </c>
      <c r="K55" s="17">
        <v>2</v>
      </c>
      <c r="L55" s="22">
        <v>46.4</v>
      </c>
      <c r="M55" s="22">
        <v>34038</v>
      </c>
      <c r="N55" s="22">
        <v>47000</v>
      </c>
      <c r="O55" s="60">
        <f t="shared" si="46"/>
        <v>0.98997000000000002</v>
      </c>
      <c r="P55" s="60">
        <v>1.0030000000000001E-2</v>
      </c>
      <c r="Q55" s="32">
        <f t="shared" si="47"/>
        <v>2180800</v>
      </c>
      <c r="R55" s="32">
        <f t="shared" si="48"/>
        <v>1563522.19</v>
      </c>
      <c r="S55" s="32">
        <f t="shared" si="49"/>
        <v>15841.01</v>
      </c>
      <c r="T55" s="32">
        <f t="shared" si="50"/>
        <v>601436.80000000005</v>
      </c>
      <c r="U55" s="88">
        <v>0</v>
      </c>
      <c r="V55" s="23">
        <v>44196</v>
      </c>
      <c r="W55" s="17" t="s">
        <v>59</v>
      </c>
      <c r="X55" s="17"/>
      <c r="Y55" s="17"/>
      <c r="Z55" s="17"/>
      <c r="AA55" s="17"/>
      <c r="AB55" s="17"/>
      <c r="AC55" s="17"/>
      <c r="AD55" s="22">
        <f t="shared" si="39"/>
        <v>46.4</v>
      </c>
      <c r="AE55" s="22">
        <f t="shared" si="4"/>
        <v>1579363.2</v>
      </c>
      <c r="AF55" s="22"/>
      <c r="AG55" s="22"/>
      <c r="AH55" s="22">
        <f t="shared" si="5"/>
        <v>1563522.19</v>
      </c>
      <c r="AI55" s="22">
        <f t="shared" si="6"/>
        <v>15841.01</v>
      </c>
      <c r="AJ55" s="22">
        <f t="shared" si="7"/>
        <v>601436.80000000005</v>
      </c>
      <c r="AK55" s="22">
        <f t="shared" si="51"/>
        <v>2180800</v>
      </c>
      <c r="AL55" s="22">
        <f t="shared" si="52"/>
        <v>0</v>
      </c>
      <c r="AM55" s="22">
        <f t="shared" si="8"/>
        <v>0</v>
      </c>
      <c r="AN55" s="22">
        <f t="shared" si="9"/>
        <v>0</v>
      </c>
      <c r="AO55" s="22">
        <f t="shared" si="10"/>
        <v>0</v>
      </c>
      <c r="AP55" s="22">
        <f t="shared" si="11"/>
        <v>0</v>
      </c>
      <c r="AQ55" s="22">
        <f t="shared" si="53"/>
        <v>0</v>
      </c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</row>
    <row r="56" spans="1:56" s="3" customFormat="1" hidden="1" x14ac:dyDescent="0.25">
      <c r="A56" s="17"/>
      <c r="B56" s="18" t="s">
        <v>87</v>
      </c>
      <c r="C56" s="19" t="s">
        <v>58</v>
      </c>
      <c r="D56" s="19"/>
      <c r="E56" s="19"/>
      <c r="F56" s="19"/>
      <c r="G56" s="19"/>
      <c r="H56" s="19"/>
      <c r="I56" s="20">
        <v>1</v>
      </c>
      <c r="J56" s="24">
        <v>1</v>
      </c>
      <c r="K56" s="17">
        <v>1</v>
      </c>
      <c r="L56" s="22">
        <v>37.700000000000003</v>
      </c>
      <c r="M56" s="22">
        <v>34038</v>
      </c>
      <c r="N56" s="22">
        <v>47000</v>
      </c>
      <c r="O56" s="60">
        <f t="shared" si="46"/>
        <v>0.98997000000000002</v>
      </c>
      <c r="P56" s="60">
        <v>1.0030000000000001E-2</v>
      </c>
      <c r="Q56" s="32">
        <f t="shared" si="47"/>
        <v>1771900</v>
      </c>
      <c r="R56" s="32">
        <f t="shared" si="48"/>
        <v>1270361.78</v>
      </c>
      <c r="S56" s="32">
        <f t="shared" si="49"/>
        <v>12870.82</v>
      </c>
      <c r="T56" s="32">
        <f t="shared" si="50"/>
        <v>488667.4</v>
      </c>
      <c r="U56" s="88">
        <v>0</v>
      </c>
      <c r="V56" s="23">
        <v>44196</v>
      </c>
      <c r="W56" s="17" t="s">
        <v>59</v>
      </c>
      <c r="X56" s="17"/>
      <c r="Y56" s="17"/>
      <c r="Z56" s="17"/>
      <c r="AA56" s="17"/>
      <c r="AB56" s="17"/>
      <c r="AC56" s="17"/>
      <c r="AD56" s="22">
        <f t="shared" si="39"/>
        <v>37.700000000000003</v>
      </c>
      <c r="AE56" s="22">
        <f t="shared" si="4"/>
        <v>1283232.6000000001</v>
      </c>
      <c r="AF56" s="22"/>
      <c r="AG56" s="22"/>
      <c r="AH56" s="22">
        <f t="shared" si="5"/>
        <v>1270361.78</v>
      </c>
      <c r="AI56" s="22">
        <f t="shared" si="6"/>
        <v>12870.82</v>
      </c>
      <c r="AJ56" s="22">
        <f t="shared" si="7"/>
        <v>488667.4</v>
      </c>
      <c r="AK56" s="22">
        <f t="shared" si="51"/>
        <v>1771900</v>
      </c>
      <c r="AL56" s="22">
        <f t="shared" si="52"/>
        <v>0</v>
      </c>
      <c r="AM56" s="22">
        <f t="shared" si="8"/>
        <v>0</v>
      </c>
      <c r="AN56" s="22">
        <f t="shared" si="9"/>
        <v>0</v>
      </c>
      <c r="AO56" s="22">
        <f t="shared" si="10"/>
        <v>0</v>
      </c>
      <c r="AP56" s="22">
        <f t="shared" si="11"/>
        <v>0</v>
      </c>
      <c r="AQ56" s="22">
        <f t="shared" si="53"/>
        <v>0</v>
      </c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</row>
    <row r="57" spans="1:56" s="3" customFormat="1" hidden="1" x14ac:dyDescent="0.25">
      <c r="A57" s="17"/>
      <c r="B57" s="18" t="s">
        <v>71</v>
      </c>
      <c r="C57" s="19" t="s">
        <v>58</v>
      </c>
      <c r="D57" s="19"/>
      <c r="E57" s="19"/>
      <c r="F57" s="19"/>
      <c r="G57" s="19"/>
      <c r="H57" s="19"/>
      <c r="I57" s="20">
        <v>1</v>
      </c>
      <c r="J57" s="24">
        <v>1</v>
      </c>
      <c r="K57" s="17">
        <v>1</v>
      </c>
      <c r="L57" s="22">
        <v>37.1</v>
      </c>
      <c r="M57" s="22">
        <v>34038</v>
      </c>
      <c r="N57" s="22">
        <v>47000</v>
      </c>
      <c r="O57" s="60">
        <f t="shared" si="46"/>
        <v>0.98997000000000002</v>
      </c>
      <c r="P57" s="60">
        <v>1.0030000000000001E-2</v>
      </c>
      <c r="Q57" s="32">
        <f t="shared" si="47"/>
        <v>1743700</v>
      </c>
      <c r="R57" s="32">
        <f t="shared" si="48"/>
        <v>1250143.82</v>
      </c>
      <c r="S57" s="32">
        <f t="shared" si="49"/>
        <v>12665.98</v>
      </c>
      <c r="T57" s="32">
        <f t="shared" si="50"/>
        <v>480890.2</v>
      </c>
      <c r="U57" s="88">
        <v>0</v>
      </c>
      <c r="V57" s="23">
        <v>44196</v>
      </c>
      <c r="W57" s="17" t="s">
        <v>59</v>
      </c>
      <c r="X57" s="17"/>
      <c r="Y57" s="17"/>
      <c r="Z57" s="17"/>
      <c r="AA57" s="17"/>
      <c r="AB57" s="17"/>
      <c r="AC57" s="17"/>
      <c r="AD57" s="22">
        <f t="shared" si="39"/>
        <v>37.1</v>
      </c>
      <c r="AE57" s="22">
        <f t="shared" si="4"/>
        <v>1262809.8</v>
      </c>
      <c r="AF57" s="22"/>
      <c r="AG57" s="22"/>
      <c r="AH57" s="22">
        <f t="shared" si="5"/>
        <v>1250143.82</v>
      </c>
      <c r="AI57" s="22">
        <f t="shared" si="6"/>
        <v>12665.98</v>
      </c>
      <c r="AJ57" s="22">
        <f t="shared" si="7"/>
        <v>480890.2</v>
      </c>
      <c r="AK57" s="22">
        <f t="shared" si="51"/>
        <v>1743700</v>
      </c>
      <c r="AL57" s="22">
        <f t="shared" si="52"/>
        <v>0</v>
      </c>
      <c r="AM57" s="22">
        <f t="shared" si="8"/>
        <v>0</v>
      </c>
      <c r="AN57" s="22">
        <f t="shared" si="9"/>
        <v>0</v>
      </c>
      <c r="AO57" s="22">
        <f t="shared" si="10"/>
        <v>0</v>
      </c>
      <c r="AP57" s="22">
        <f t="shared" si="11"/>
        <v>0</v>
      </c>
      <c r="AQ57" s="22">
        <f t="shared" si="53"/>
        <v>0</v>
      </c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</row>
    <row r="58" spans="1:56" s="3" customFormat="1" hidden="1" x14ac:dyDescent="0.25">
      <c r="A58" s="17"/>
      <c r="B58" s="18" t="s">
        <v>88</v>
      </c>
      <c r="C58" s="19" t="s">
        <v>58</v>
      </c>
      <c r="D58" s="19"/>
      <c r="E58" s="19"/>
      <c r="F58" s="19"/>
      <c r="G58" s="19"/>
      <c r="H58" s="19"/>
      <c r="I58" s="20">
        <v>4</v>
      </c>
      <c r="J58" s="24">
        <v>1</v>
      </c>
      <c r="K58" s="17">
        <v>3</v>
      </c>
      <c r="L58" s="22">
        <v>59</v>
      </c>
      <c r="M58" s="22">
        <v>34038</v>
      </c>
      <c r="N58" s="22">
        <v>47000</v>
      </c>
      <c r="O58" s="60">
        <f t="shared" si="46"/>
        <v>0.98997000000000002</v>
      </c>
      <c r="P58" s="60">
        <v>1.0030000000000001E-2</v>
      </c>
      <c r="Q58" s="32">
        <f t="shared" si="47"/>
        <v>2773000</v>
      </c>
      <c r="R58" s="32">
        <f t="shared" si="48"/>
        <v>1988099.33</v>
      </c>
      <c r="S58" s="32">
        <f t="shared" si="49"/>
        <v>20142.669999999998</v>
      </c>
      <c r="T58" s="32">
        <f t="shared" si="50"/>
        <v>764758</v>
      </c>
      <c r="U58" s="88">
        <v>0</v>
      </c>
      <c r="V58" s="23">
        <v>44196</v>
      </c>
      <c r="W58" s="17" t="s">
        <v>59</v>
      </c>
      <c r="X58" s="17"/>
      <c r="Y58" s="17"/>
      <c r="Z58" s="17"/>
      <c r="AA58" s="17"/>
      <c r="AB58" s="17"/>
      <c r="AC58" s="17"/>
      <c r="AD58" s="22">
        <f t="shared" si="39"/>
        <v>59</v>
      </c>
      <c r="AE58" s="22">
        <f t="shared" si="4"/>
        <v>2008242</v>
      </c>
      <c r="AF58" s="22"/>
      <c r="AG58" s="22"/>
      <c r="AH58" s="22">
        <f t="shared" si="5"/>
        <v>1988099.33</v>
      </c>
      <c r="AI58" s="22">
        <f t="shared" si="6"/>
        <v>20142.669999999998</v>
      </c>
      <c r="AJ58" s="22">
        <f t="shared" si="7"/>
        <v>764758</v>
      </c>
      <c r="AK58" s="22">
        <f t="shared" si="51"/>
        <v>2773000</v>
      </c>
      <c r="AL58" s="22">
        <f t="shared" si="52"/>
        <v>0</v>
      </c>
      <c r="AM58" s="22">
        <f t="shared" si="8"/>
        <v>0</v>
      </c>
      <c r="AN58" s="22">
        <f t="shared" si="9"/>
        <v>0</v>
      </c>
      <c r="AO58" s="22">
        <f t="shared" si="10"/>
        <v>0</v>
      </c>
      <c r="AP58" s="22">
        <f t="shared" si="11"/>
        <v>0</v>
      </c>
      <c r="AQ58" s="22">
        <f t="shared" si="53"/>
        <v>0</v>
      </c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</row>
    <row r="59" spans="1:56" s="3" customFormat="1" ht="15.75" hidden="1" customHeight="1" x14ac:dyDescent="0.25">
      <c r="A59" s="17"/>
      <c r="B59" s="18" t="s">
        <v>72</v>
      </c>
      <c r="C59" s="19" t="s">
        <v>58</v>
      </c>
      <c r="D59" s="19"/>
      <c r="E59" s="19"/>
      <c r="F59" s="19"/>
      <c r="G59" s="19"/>
      <c r="H59" s="19"/>
      <c r="I59" s="20">
        <v>2</v>
      </c>
      <c r="J59" s="24">
        <v>1</v>
      </c>
      <c r="K59" s="17">
        <v>2</v>
      </c>
      <c r="L59" s="22">
        <v>45.9</v>
      </c>
      <c r="M59" s="22">
        <v>34038</v>
      </c>
      <c r="N59" s="22">
        <v>47000</v>
      </c>
      <c r="O59" s="60">
        <f t="shared" si="46"/>
        <v>0.98997000000000002</v>
      </c>
      <c r="P59" s="60">
        <v>1.0030000000000001E-2</v>
      </c>
      <c r="Q59" s="32">
        <f t="shared" si="47"/>
        <v>2157300</v>
      </c>
      <c r="R59" s="32">
        <f t="shared" si="48"/>
        <v>1546673.89</v>
      </c>
      <c r="S59" s="32">
        <f t="shared" si="49"/>
        <v>15670.31</v>
      </c>
      <c r="T59" s="32">
        <f t="shared" si="50"/>
        <v>594955.80000000005</v>
      </c>
      <c r="U59" s="88">
        <v>0</v>
      </c>
      <c r="V59" s="23">
        <v>44196</v>
      </c>
      <c r="W59" s="17" t="s">
        <v>59</v>
      </c>
      <c r="X59" s="17"/>
      <c r="Y59" s="17"/>
      <c r="Z59" s="17"/>
      <c r="AA59" s="17"/>
      <c r="AB59" s="17"/>
      <c r="AC59" s="17"/>
      <c r="AD59" s="22">
        <f t="shared" si="39"/>
        <v>45.9</v>
      </c>
      <c r="AE59" s="22">
        <f t="shared" si="4"/>
        <v>1562344.2</v>
      </c>
      <c r="AF59" s="22"/>
      <c r="AG59" s="22"/>
      <c r="AH59" s="22">
        <f t="shared" si="5"/>
        <v>1546673.89</v>
      </c>
      <c r="AI59" s="22">
        <f t="shared" si="6"/>
        <v>15670.31</v>
      </c>
      <c r="AJ59" s="22">
        <f t="shared" si="7"/>
        <v>594955.80000000005</v>
      </c>
      <c r="AK59" s="22">
        <f t="shared" si="51"/>
        <v>2157300</v>
      </c>
      <c r="AL59" s="22">
        <f t="shared" si="52"/>
        <v>0</v>
      </c>
      <c r="AM59" s="22">
        <f t="shared" si="8"/>
        <v>0</v>
      </c>
      <c r="AN59" s="22">
        <f t="shared" si="9"/>
        <v>0</v>
      </c>
      <c r="AO59" s="22">
        <f t="shared" si="10"/>
        <v>0</v>
      </c>
      <c r="AP59" s="22">
        <f t="shared" si="11"/>
        <v>0</v>
      </c>
      <c r="AQ59" s="22">
        <f t="shared" si="53"/>
        <v>0</v>
      </c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</row>
    <row r="60" spans="1:56" s="3" customFormat="1" hidden="1" x14ac:dyDescent="0.25">
      <c r="A60" s="17">
        <v>4</v>
      </c>
      <c r="B60" s="18" t="s">
        <v>89</v>
      </c>
      <c r="C60" s="19"/>
      <c r="D60" s="19"/>
      <c r="E60" s="19"/>
      <c r="F60" s="19"/>
      <c r="G60" s="19"/>
      <c r="H60" s="19"/>
      <c r="I60" s="20">
        <f>SUM(I61:I76)</f>
        <v>33</v>
      </c>
      <c r="J60" s="20">
        <f t="shared" ref="J60:L60" si="54">SUM(J61:J76)</f>
        <v>16</v>
      </c>
      <c r="K60" s="20">
        <f t="shared" si="54"/>
        <v>21</v>
      </c>
      <c r="L60" s="21">
        <f t="shared" si="54"/>
        <v>693.5</v>
      </c>
      <c r="M60" s="22"/>
      <c r="N60" s="22"/>
      <c r="O60" s="22"/>
      <c r="P60" s="22"/>
      <c r="Q60" s="21">
        <f t="shared" ref="Q60:U60" si="55">SUM(Q61:Q76)</f>
        <v>32594500</v>
      </c>
      <c r="R60" s="21">
        <f t="shared" si="55"/>
        <v>23368591.309999999</v>
      </c>
      <c r="S60" s="21">
        <f t="shared" si="55"/>
        <v>236761.69</v>
      </c>
      <c r="T60" s="21">
        <f t="shared" si="55"/>
        <v>8989147</v>
      </c>
      <c r="U60" s="21">
        <f t="shared" si="55"/>
        <v>0</v>
      </c>
      <c r="V60" s="23">
        <v>44196</v>
      </c>
      <c r="W60" s="17"/>
      <c r="X60" s="17"/>
      <c r="Y60" s="17"/>
      <c r="Z60" s="17"/>
      <c r="AA60" s="17"/>
      <c r="AB60" s="17"/>
      <c r="AC60" s="17"/>
      <c r="AD60" s="21">
        <f t="shared" ref="AD60:AZ60" si="56">SUM(AD61:AD76)</f>
        <v>693.5</v>
      </c>
      <c r="AE60" s="22">
        <f t="shared" si="4"/>
        <v>23605353</v>
      </c>
      <c r="AF60" s="22"/>
      <c r="AG60" s="22"/>
      <c r="AH60" s="22">
        <f t="shared" si="5"/>
        <v>23368591.309999999</v>
      </c>
      <c r="AI60" s="22">
        <f t="shared" si="6"/>
        <v>236761.69</v>
      </c>
      <c r="AJ60" s="22">
        <f t="shared" si="7"/>
        <v>8989147</v>
      </c>
      <c r="AK60" s="21">
        <f t="shared" si="56"/>
        <v>32594500</v>
      </c>
      <c r="AL60" s="21">
        <f t="shared" si="56"/>
        <v>0</v>
      </c>
      <c r="AM60" s="22">
        <f t="shared" si="8"/>
        <v>0</v>
      </c>
      <c r="AN60" s="22">
        <f t="shared" si="9"/>
        <v>0</v>
      </c>
      <c r="AO60" s="22">
        <f t="shared" si="10"/>
        <v>0</v>
      </c>
      <c r="AP60" s="22">
        <f t="shared" si="11"/>
        <v>0</v>
      </c>
      <c r="AQ60" s="21">
        <f t="shared" si="56"/>
        <v>0</v>
      </c>
      <c r="AR60" s="21">
        <f t="shared" si="56"/>
        <v>0</v>
      </c>
      <c r="AS60" s="21">
        <f t="shared" si="56"/>
        <v>0</v>
      </c>
      <c r="AT60" s="21">
        <f t="shared" si="56"/>
        <v>0</v>
      </c>
      <c r="AU60" s="21">
        <f t="shared" si="56"/>
        <v>0</v>
      </c>
      <c r="AV60" s="21">
        <f t="shared" si="56"/>
        <v>0</v>
      </c>
      <c r="AW60" s="21">
        <f t="shared" si="56"/>
        <v>0</v>
      </c>
      <c r="AX60" s="21">
        <f t="shared" si="56"/>
        <v>0</v>
      </c>
      <c r="AY60" s="21">
        <f t="shared" si="56"/>
        <v>0</v>
      </c>
      <c r="AZ60" s="21">
        <f t="shared" si="56"/>
        <v>0</v>
      </c>
      <c r="BA60" s="17"/>
      <c r="BB60" s="17"/>
      <c r="BC60" s="17"/>
      <c r="BD60" s="17"/>
    </row>
    <row r="61" spans="1:56" s="3" customFormat="1" hidden="1" x14ac:dyDescent="0.25">
      <c r="A61" s="17"/>
      <c r="B61" s="18" t="s">
        <v>57</v>
      </c>
      <c r="C61" s="19" t="s">
        <v>58</v>
      </c>
      <c r="D61" s="19"/>
      <c r="E61" s="19"/>
      <c r="F61" s="19"/>
      <c r="G61" s="19"/>
      <c r="H61" s="19"/>
      <c r="I61" s="20">
        <v>3</v>
      </c>
      <c r="J61" s="24">
        <v>1</v>
      </c>
      <c r="K61" s="17">
        <v>2</v>
      </c>
      <c r="L61" s="22">
        <v>45.1</v>
      </c>
      <c r="M61" s="22">
        <v>34038</v>
      </c>
      <c r="N61" s="22">
        <v>47000</v>
      </c>
      <c r="O61" s="60">
        <f t="shared" si="46"/>
        <v>0.98997000000000002</v>
      </c>
      <c r="P61" s="60">
        <v>1.0030000000000001E-2</v>
      </c>
      <c r="Q61" s="32">
        <f t="shared" ref="Q61:Q76" si="57">L61*N61</f>
        <v>2119700</v>
      </c>
      <c r="R61" s="32">
        <f t="shared" ref="R61:R76" si="58">IF(N61&lt;M61,(L61*M61*O61)*N61/M61,L61*M61*O61)</f>
        <v>1519716.61</v>
      </c>
      <c r="S61" s="32">
        <f t="shared" ref="S61:S76" si="59">IF(N61&lt;M61,(L61*M61*P61)*N61/M61,L61*M61*P61)</f>
        <v>15397.19</v>
      </c>
      <c r="T61" s="32">
        <f t="shared" ref="T61:T76" si="60">Q61-R61-S61-U61</f>
        <v>584586.19999999995</v>
      </c>
      <c r="U61" s="88">
        <v>0</v>
      </c>
      <c r="V61" s="23">
        <v>44196</v>
      </c>
      <c r="W61" s="17" t="s">
        <v>59</v>
      </c>
      <c r="X61" s="17"/>
      <c r="Y61" s="17"/>
      <c r="Z61" s="17"/>
      <c r="AA61" s="17"/>
      <c r="AB61" s="17"/>
      <c r="AC61" s="17"/>
      <c r="AD61" s="22">
        <f t="shared" ref="AD61:AD76" si="61">IF(W61&gt;0,L61,0)</f>
        <v>45.1</v>
      </c>
      <c r="AE61" s="22">
        <f t="shared" si="4"/>
        <v>1535113.8</v>
      </c>
      <c r="AF61" s="22"/>
      <c r="AG61" s="22"/>
      <c r="AH61" s="22">
        <f t="shared" si="5"/>
        <v>1519716.61</v>
      </c>
      <c r="AI61" s="22">
        <f t="shared" si="6"/>
        <v>15397.19</v>
      </c>
      <c r="AJ61" s="22">
        <f t="shared" si="7"/>
        <v>584586.19999999995</v>
      </c>
      <c r="AK61" s="22">
        <f t="shared" ref="AK61:AK76" si="62">IF(W61&gt;0,Q61,0)</f>
        <v>2119700</v>
      </c>
      <c r="AL61" s="22">
        <f t="shared" ref="AL61:AL76" si="63">IF(X61&gt;0,L61,0)</f>
        <v>0</v>
      </c>
      <c r="AM61" s="22">
        <f t="shared" si="8"/>
        <v>0</v>
      </c>
      <c r="AN61" s="22">
        <f t="shared" si="9"/>
        <v>0</v>
      </c>
      <c r="AO61" s="22">
        <f t="shared" si="10"/>
        <v>0</v>
      </c>
      <c r="AP61" s="22">
        <f t="shared" si="11"/>
        <v>0</v>
      </c>
      <c r="AQ61" s="22">
        <f t="shared" ref="AQ61:AQ76" si="64">IF(X61&gt;0,Q61,0)</f>
        <v>0</v>
      </c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</row>
    <row r="62" spans="1:56" s="3" customFormat="1" hidden="1" x14ac:dyDescent="0.25">
      <c r="A62" s="17"/>
      <c r="B62" s="18" t="s">
        <v>60</v>
      </c>
      <c r="C62" s="19" t="s">
        <v>58</v>
      </c>
      <c r="D62" s="19"/>
      <c r="E62" s="19"/>
      <c r="F62" s="19"/>
      <c r="G62" s="19"/>
      <c r="H62" s="19"/>
      <c r="I62" s="20">
        <v>1</v>
      </c>
      <c r="J62" s="24">
        <v>1</v>
      </c>
      <c r="K62" s="17">
        <v>3</v>
      </c>
      <c r="L62" s="22">
        <v>57.6</v>
      </c>
      <c r="M62" s="22">
        <v>34038</v>
      </c>
      <c r="N62" s="22">
        <v>47000</v>
      </c>
      <c r="O62" s="60">
        <f t="shared" si="46"/>
        <v>0.98997000000000002</v>
      </c>
      <c r="P62" s="60">
        <v>1.0030000000000001E-2</v>
      </c>
      <c r="Q62" s="32">
        <f t="shared" si="57"/>
        <v>2707200</v>
      </c>
      <c r="R62" s="32">
        <f t="shared" si="58"/>
        <v>1940924.09</v>
      </c>
      <c r="S62" s="32">
        <f t="shared" si="59"/>
        <v>19664.71</v>
      </c>
      <c r="T62" s="32">
        <f t="shared" si="60"/>
        <v>746611.19999999995</v>
      </c>
      <c r="U62" s="88">
        <v>0</v>
      </c>
      <c r="V62" s="23">
        <v>44196</v>
      </c>
      <c r="W62" s="17" t="s">
        <v>59</v>
      </c>
      <c r="X62" s="17"/>
      <c r="Y62" s="17"/>
      <c r="Z62" s="17"/>
      <c r="AA62" s="17"/>
      <c r="AB62" s="17"/>
      <c r="AC62" s="17"/>
      <c r="AD62" s="22">
        <f t="shared" si="61"/>
        <v>57.6</v>
      </c>
      <c r="AE62" s="22">
        <f t="shared" si="4"/>
        <v>1960588.8</v>
      </c>
      <c r="AF62" s="22"/>
      <c r="AG62" s="22"/>
      <c r="AH62" s="22">
        <f t="shared" si="5"/>
        <v>1940924.09</v>
      </c>
      <c r="AI62" s="22">
        <f t="shared" si="6"/>
        <v>19664.71</v>
      </c>
      <c r="AJ62" s="22">
        <f t="shared" si="7"/>
        <v>746611.19999999995</v>
      </c>
      <c r="AK62" s="22">
        <f t="shared" si="62"/>
        <v>2707200</v>
      </c>
      <c r="AL62" s="22">
        <f t="shared" si="63"/>
        <v>0</v>
      </c>
      <c r="AM62" s="22">
        <f t="shared" si="8"/>
        <v>0</v>
      </c>
      <c r="AN62" s="22">
        <f t="shared" si="9"/>
        <v>0</v>
      </c>
      <c r="AO62" s="22">
        <f t="shared" si="10"/>
        <v>0</v>
      </c>
      <c r="AP62" s="22">
        <f t="shared" si="11"/>
        <v>0</v>
      </c>
      <c r="AQ62" s="22">
        <f t="shared" si="64"/>
        <v>0</v>
      </c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</row>
    <row r="63" spans="1:56" s="3" customFormat="1" hidden="1" x14ac:dyDescent="0.25">
      <c r="A63" s="17"/>
      <c r="B63" s="18" t="s">
        <v>61</v>
      </c>
      <c r="C63" s="19" t="s">
        <v>58</v>
      </c>
      <c r="D63" s="19"/>
      <c r="E63" s="19"/>
      <c r="F63" s="19"/>
      <c r="G63" s="19"/>
      <c r="H63" s="19"/>
      <c r="I63" s="20">
        <v>2</v>
      </c>
      <c r="J63" s="24">
        <v>1</v>
      </c>
      <c r="K63" s="17">
        <v>1</v>
      </c>
      <c r="L63" s="22">
        <v>35.700000000000003</v>
      </c>
      <c r="M63" s="22">
        <v>34038</v>
      </c>
      <c r="N63" s="22">
        <v>47000</v>
      </c>
      <c r="O63" s="60">
        <f t="shared" si="46"/>
        <v>0.98997000000000002</v>
      </c>
      <c r="P63" s="60">
        <v>1.0030000000000001E-2</v>
      </c>
      <c r="Q63" s="32">
        <f t="shared" si="57"/>
        <v>1677900</v>
      </c>
      <c r="R63" s="32">
        <f t="shared" si="58"/>
        <v>1202968.58</v>
      </c>
      <c r="S63" s="32">
        <f t="shared" si="59"/>
        <v>12188.02</v>
      </c>
      <c r="T63" s="32">
        <f t="shared" si="60"/>
        <v>462743.4</v>
      </c>
      <c r="U63" s="88">
        <v>0</v>
      </c>
      <c r="V63" s="23">
        <v>44196</v>
      </c>
      <c r="W63" s="17" t="s">
        <v>59</v>
      </c>
      <c r="X63" s="17"/>
      <c r="Y63" s="17"/>
      <c r="Z63" s="17"/>
      <c r="AA63" s="17"/>
      <c r="AB63" s="17"/>
      <c r="AC63" s="17"/>
      <c r="AD63" s="22">
        <f t="shared" si="61"/>
        <v>35.700000000000003</v>
      </c>
      <c r="AE63" s="22">
        <f t="shared" si="4"/>
        <v>1215156.6000000001</v>
      </c>
      <c r="AF63" s="22"/>
      <c r="AG63" s="22"/>
      <c r="AH63" s="22">
        <f t="shared" si="5"/>
        <v>1202968.58</v>
      </c>
      <c r="AI63" s="22">
        <f t="shared" si="6"/>
        <v>12188.02</v>
      </c>
      <c r="AJ63" s="22">
        <f t="shared" si="7"/>
        <v>462743.4</v>
      </c>
      <c r="AK63" s="22">
        <f t="shared" si="62"/>
        <v>1677900</v>
      </c>
      <c r="AL63" s="22">
        <f t="shared" si="63"/>
        <v>0</v>
      </c>
      <c r="AM63" s="22">
        <f t="shared" si="8"/>
        <v>0</v>
      </c>
      <c r="AN63" s="22">
        <f t="shared" si="9"/>
        <v>0</v>
      </c>
      <c r="AO63" s="22">
        <f t="shared" si="10"/>
        <v>0</v>
      </c>
      <c r="AP63" s="22">
        <f t="shared" si="11"/>
        <v>0</v>
      </c>
      <c r="AQ63" s="22">
        <f t="shared" si="64"/>
        <v>0</v>
      </c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</row>
    <row r="64" spans="1:56" s="3" customFormat="1" hidden="1" x14ac:dyDescent="0.25">
      <c r="A64" s="17"/>
      <c r="B64" s="18" t="s">
        <v>63</v>
      </c>
      <c r="C64" s="19" t="s">
        <v>58</v>
      </c>
      <c r="D64" s="19"/>
      <c r="E64" s="19"/>
      <c r="F64" s="19"/>
      <c r="G64" s="19"/>
      <c r="H64" s="19"/>
      <c r="I64" s="20">
        <v>2</v>
      </c>
      <c r="J64" s="24">
        <v>1</v>
      </c>
      <c r="K64" s="17">
        <v>1</v>
      </c>
      <c r="L64" s="22">
        <v>35.4</v>
      </c>
      <c r="M64" s="22">
        <v>34038</v>
      </c>
      <c r="N64" s="22">
        <v>47000</v>
      </c>
      <c r="O64" s="60">
        <f t="shared" si="46"/>
        <v>0.98997000000000002</v>
      </c>
      <c r="P64" s="60">
        <v>1.0030000000000001E-2</v>
      </c>
      <c r="Q64" s="32">
        <f t="shared" si="57"/>
        <v>1663800</v>
      </c>
      <c r="R64" s="32">
        <f t="shared" si="58"/>
        <v>1192859.6000000001</v>
      </c>
      <c r="S64" s="32">
        <f t="shared" si="59"/>
        <v>12085.6</v>
      </c>
      <c r="T64" s="32">
        <f t="shared" si="60"/>
        <v>458854.8</v>
      </c>
      <c r="U64" s="88">
        <v>0</v>
      </c>
      <c r="V64" s="23">
        <v>44196</v>
      </c>
      <c r="W64" s="17" t="s">
        <v>59</v>
      </c>
      <c r="X64" s="17"/>
      <c r="Y64" s="17"/>
      <c r="Z64" s="17"/>
      <c r="AA64" s="17"/>
      <c r="AB64" s="17"/>
      <c r="AC64" s="17"/>
      <c r="AD64" s="22">
        <f t="shared" si="61"/>
        <v>35.4</v>
      </c>
      <c r="AE64" s="22">
        <f t="shared" si="4"/>
        <v>1204945.2</v>
      </c>
      <c r="AF64" s="22"/>
      <c r="AG64" s="22"/>
      <c r="AH64" s="22">
        <f t="shared" si="5"/>
        <v>1192859.6000000001</v>
      </c>
      <c r="AI64" s="22">
        <f t="shared" si="6"/>
        <v>12085.6</v>
      </c>
      <c r="AJ64" s="22">
        <f t="shared" si="7"/>
        <v>458854.8</v>
      </c>
      <c r="AK64" s="22">
        <f t="shared" si="62"/>
        <v>1663800</v>
      </c>
      <c r="AL64" s="22">
        <f t="shared" si="63"/>
        <v>0</v>
      </c>
      <c r="AM64" s="22">
        <f t="shared" si="8"/>
        <v>0</v>
      </c>
      <c r="AN64" s="22">
        <f t="shared" si="9"/>
        <v>0</v>
      </c>
      <c r="AO64" s="22">
        <f t="shared" si="10"/>
        <v>0</v>
      </c>
      <c r="AP64" s="22">
        <f t="shared" si="11"/>
        <v>0</v>
      </c>
      <c r="AQ64" s="22">
        <f t="shared" si="64"/>
        <v>0</v>
      </c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</row>
    <row r="65" spans="1:56" s="3" customFormat="1" hidden="1" x14ac:dyDescent="0.25">
      <c r="A65" s="17"/>
      <c r="B65" s="18" t="s">
        <v>64</v>
      </c>
      <c r="C65" s="19" t="s">
        <v>58</v>
      </c>
      <c r="D65" s="19"/>
      <c r="E65" s="19"/>
      <c r="F65" s="19"/>
      <c r="G65" s="19"/>
      <c r="H65" s="19"/>
      <c r="I65" s="20">
        <v>3</v>
      </c>
      <c r="J65" s="24">
        <v>1</v>
      </c>
      <c r="K65" s="17">
        <v>2</v>
      </c>
      <c r="L65" s="22">
        <v>45.7</v>
      </c>
      <c r="M65" s="22">
        <v>34038</v>
      </c>
      <c r="N65" s="22">
        <v>47000</v>
      </c>
      <c r="O65" s="60">
        <f t="shared" si="46"/>
        <v>0.98997000000000002</v>
      </c>
      <c r="P65" s="60">
        <v>1.0030000000000001E-2</v>
      </c>
      <c r="Q65" s="32">
        <f t="shared" si="57"/>
        <v>2147900</v>
      </c>
      <c r="R65" s="32">
        <f t="shared" si="58"/>
        <v>1539934.57</v>
      </c>
      <c r="S65" s="32">
        <f t="shared" si="59"/>
        <v>15602.03</v>
      </c>
      <c r="T65" s="32">
        <f t="shared" si="60"/>
        <v>592363.4</v>
      </c>
      <c r="U65" s="88">
        <v>0</v>
      </c>
      <c r="V65" s="23">
        <v>44196</v>
      </c>
      <c r="W65" s="17" t="s">
        <v>59</v>
      </c>
      <c r="X65" s="17"/>
      <c r="Y65" s="17"/>
      <c r="Z65" s="17"/>
      <c r="AA65" s="17"/>
      <c r="AB65" s="17"/>
      <c r="AC65" s="17"/>
      <c r="AD65" s="22">
        <f t="shared" si="61"/>
        <v>45.7</v>
      </c>
      <c r="AE65" s="22">
        <f t="shared" si="4"/>
        <v>1555536.6</v>
      </c>
      <c r="AF65" s="22"/>
      <c r="AG65" s="22"/>
      <c r="AH65" s="22">
        <f t="shared" si="5"/>
        <v>1539934.57</v>
      </c>
      <c r="AI65" s="22">
        <f t="shared" si="6"/>
        <v>15602.03</v>
      </c>
      <c r="AJ65" s="22">
        <f t="shared" si="7"/>
        <v>592363.4</v>
      </c>
      <c r="AK65" s="22">
        <f t="shared" si="62"/>
        <v>2147900</v>
      </c>
      <c r="AL65" s="22">
        <f t="shared" si="63"/>
        <v>0</v>
      </c>
      <c r="AM65" s="22">
        <f t="shared" si="8"/>
        <v>0</v>
      </c>
      <c r="AN65" s="22">
        <f t="shared" si="9"/>
        <v>0</v>
      </c>
      <c r="AO65" s="22">
        <f t="shared" si="10"/>
        <v>0</v>
      </c>
      <c r="AP65" s="22">
        <f t="shared" si="11"/>
        <v>0</v>
      </c>
      <c r="AQ65" s="22">
        <f t="shared" si="64"/>
        <v>0</v>
      </c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</row>
    <row r="66" spans="1:56" s="3" customFormat="1" hidden="1" x14ac:dyDescent="0.25">
      <c r="A66" s="17"/>
      <c r="B66" s="18" t="s">
        <v>65</v>
      </c>
      <c r="C66" s="19" t="s">
        <v>58</v>
      </c>
      <c r="D66" s="19"/>
      <c r="E66" s="19"/>
      <c r="F66" s="19"/>
      <c r="G66" s="19"/>
      <c r="H66" s="19"/>
      <c r="I66" s="20">
        <v>3</v>
      </c>
      <c r="J66" s="24">
        <v>1</v>
      </c>
      <c r="K66" s="17">
        <v>3</v>
      </c>
      <c r="L66" s="22">
        <v>56.1</v>
      </c>
      <c r="M66" s="22">
        <v>34038</v>
      </c>
      <c r="N66" s="22">
        <v>47000</v>
      </c>
      <c r="O66" s="60">
        <f t="shared" si="46"/>
        <v>0.98997000000000002</v>
      </c>
      <c r="P66" s="60">
        <v>1.0030000000000001E-2</v>
      </c>
      <c r="Q66" s="32">
        <f t="shared" si="57"/>
        <v>2636700</v>
      </c>
      <c r="R66" s="32">
        <f t="shared" si="58"/>
        <v>1890379.2</v>
      </c>
      <c r="S66" s="32">
        <f t="shared" si="59"/>
        <v>19152.599999999999</v>
      </c>
      <c r="T66" s="32">
        <f t="shared" si="60"/>
        <v>727168.2</v>
      </c>
      <c r="U66" s="88">
        <v>0</v>
      </c>
      <c r="V66" s="23">
        <v>44196</v>
      </c>
      <c r="W66" s="17" t="s">
        <v>59</v>
      </c>
      <c r="X66" s="17"/>
      <c r="Y66" s="17"/>
      <c r="Z66" s="17"/>
      <c r="AA66" s="17"/>
      <c r="AB66" s="17"/>
      <c r="AC66" s="17"/>
      <c r="AD66" s="22">
        <f t="shared" si="61"/>
        <v>56.1</v>
      </c>
      <c r="AE66" s="22">
        <f t="shared" si="4"/>
        <v>1909531.8</v>
      </c>
      <c r="AF66" s="22"/>
      <c r="AG66" s="22"/>
      <c r="AH66" s="22">
        <f t="shared" si="5"/>
        <v>1890379.2</v>
      </c>
      <c r="AI66" s="22">
        <f t="shared" si="6"/>
        <v>19152.599999999999</v>
      </c>
      <c r="AJ66" s="22">
        <f t="shared" si="7"/>
        <v>727168.2</v>
      </c>
      <c r="AK66" s="22">
        <f t="shared" si="62"/>
        <v>2636700</v>
      </c>
      <c r="AL66" s="22">
        <f t="shared" si="63"/>
        <v>0</v>
      </c>
      <c r="AM66" s="22">
        <f t="shared" si="8"/>
        <v>0</v>
      </c>
      <c r="AN66" s="22">
        <f t="shared" si="9"/>
        <v>0</v>
      </c>
      <c r="AO66" s="22">
        <f t="shared" si="10"/>
        <v>0</v>
      </c>
      <c r="AP66" s="22">
        <f t="shared" si="11"/>
        <v>0</v>
      </c>
      <c r="AQ66" s="22">
        <f t="shared" si="64"/>
        <v>0</v>
      </c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</row>
    <row r="67" spans="1:56" s="3" customFormat="1" hidden="1" x14ac:dyDescent="0.25">
      <c r="A67" s="17"/>
      <c r="B67" s="18" t="s">
        <v>66</v>
      </c>
      <c r="C67" s="19" t="s">
        <v>58</v>
      </c>
      <c r="D67" s="19"/>
      <c r="E67" s="19"/>
      <c r="F67" s="19"/>
      <c r="G67" s="19"/>
      <c r="H67" s="19"/>
      <c r="I67" s="20">
        <v>2</v>
      </c>
      <c r="J67" s="24">
        <v>1</v>
      </c>
      <c r="K67" s="17">
        <v>1</v>
      </c>
      <c r="L67" s="22">
        <v>35.5</v>
      </c>
      <c r="M67" s="22">
        <v>34038</v>
      </c>
      <c r="N67" s="22">
        <v>47000</v>
      </c>
      <c r="O67" s="60">
        <f t="shared" si="46"/>
        <v>0.98997000000000002</v>
      </c>
      <c r="P67" s="60">
        <v>1.0030000000000001E-2</v>
      </c>
      <c r="Q67" s="32">
        <f t="shared" si="57"/>
        <v>1668500</v>
      </c>
      <c r="R67" s="32">
        <f t="shared" si="58"/>
        <v>1196229.26</v>
      </c>
      <c r="S67" s="32">
        <f t="shared" si="59"/>
        <v>12119.74</v>
      </c>
      <c r="T67" s="32">
        <f t="shared" si="60"/>
        <v>460151</v>
      </c>
      <c r="U67" s="88">
        <v>0</v>
      </c>
      <c r="V67" s="23">
        <v>44196</v>
      </c>
      <c r="W67" s="17" t="s">
        <v>59</v>
      </c>
      <c r="X67" s="17"/>
      <c r="Y67" s="17"/>
      <c r="Z67" s="17"/>
      <c r="AA67" s="17"/>
      <c r="AB67" s="17"/>
      <c r="AC67" s="17"/>
      <c r="AD67" s="22">
        <f t="shared" si="61"/>
        <v>35.5</v>
      </c>
      <c r="AE67" s="22">
        <f t="shared" si="4"/>
        <v>1208349</v>
      </c>
      <c r="AF67" s="22"/>
      <c r="AG67" s="22"/>
      <c r="AH67" s="22">
        <f t="shared" si="5"/>
        <v>1196229.26</v>
      </c>
      <c r="AI67" s="22">
        <f t="shared" si="6"/>
        <v>12119.74</v>
      </c>
      <c r="AJ67" s="22">
        <f t="shared" si="7"/>
        <v>460151</v>
      </c>
      <c r="AK67" s="22">
        <f t="shared" si="62"/>
        <v>1668500</v>
      </c>
      <c r="AL67" s="22">
        <f t="shared" si="63"/>
        <v>0</v>
      </c>
      <c r="AM67" s="22">
        <f t="shared" si="8"/>
        <v>0</v>
      </c>
      <c r="AN67" s="22">
        <f t="shared" si="9"/>
        <v>0</v>
      </c>
      <c r="AO67" s="22">
        <f t="shared" si="10"/>
        <v>0</v>
      </c>
      <c r="AP67" s="22">
        <f t="shared" si="11"/>
        <v>0</v>
      </c>
      <c r="AQ67" s="22">
        <f t="shared" si="64"/>
        <v>0</v>
      </c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</row>
    <row r="68" spans="1:56" s="3" customFormat="1" hidden="1" x14ac:dyDescent="0.25">
      <c r="A68" s="17"/>
      <c r="B68" s="18" t="s">
        <v>67</v>
      </c>
      <c r="C68" s="19" t="s">
        <v>58</v>
      </c>
      <c r="D68" s="19"/>
      <c r="E68" s="19"/>
      <c r="F68" s="19"/>
      <c r="G68" s="19"/>
      <c r="H68" s="19"/>
      <c r="I68" s="20">
        <v>1</v>
      </c>
      <c r="J68" s="24">
        <v>1</v>
      </c>
      <c r="K68" s="17">
        <v>1</v>
      </c>
      <c r="L68" s="22">
        <v>35.5</v>
      </c>
      <c r="M68" s="22">
        <v>34038</v>
      </c>
      <c r="N68" s="22">
        <v>47000</v>
      </c>
      <c r="O68" s="60">
        <f t="shared" si="46"/>
        <v>0.98997000000000002</v>
      </c>
      <c r="P68" s="60">
        <v>1.0030000000000001E-2</v>
      </c>
      <c r="Q68" s="32">
        <f t="shared" si="57"/>
        <v>1668500</v>
      </c>
      <c r="R68" s="32">
        <f t="shared" si="58"/>
        <v>1196229.26</v>
      </c>
      <c r="S68" s="32">
        <f t="shared" si="59"/>
        <v>12119.74</v>
      </c>
      <c r="T68" s="32">
        <f t="shared" si="60"/>
        <v>460151</v>
      </c>
      <c r="U68" s="88">
        <v>0</v>
      </c>
      <c r="V68" s="23">
        <v>44196</v>
      </c>
      <c r="W68" s="17" t="s">
        <v>59</v>
      </c>
      <c r="X68" s="17"/>
      <c r="Y68" s="17"/>
      <c r="Z68" s="17"/>
      <c r="AA68" s="17"/>
      <c r="AB68" s="17"/>
      <c r="AC68" s="17"/>
      <c r="AD68" s="22">
        <f t="shared" si="61"/>
        <v>35.5</v>
      </c>
      <c r="AE68" s="22">
        <f t="shared" si="4"/>
        <v>1208349</v>
      </c>
      <c r="AF68" s="22"/>
      <c r="AG68" s="22"/>
      <c r="AH68" s="22">
        <f t="shared" si="5"/>
        <v>1196229.26</v>
      </c>
      <c r="AI68" s="22">
        <f t="shared" si="6"/>
        <v>12119.74</v>
      </c>
      <c r="AJ68" s="22">
        <f t="shared" si="7"/>
        <v>460151</v>
      </c>
      <c r="AK68" s="22">
        <f t="shared" si="62"/>
        <v>1668500</v>
      </c>
      <c r="AL68" s="22">
        <f t="shared" si="63"/>
        <v>0</v>
      </c>
      <c r="AM68" s="22">
        <f t="shared" si="8"/>
        <v>0</v>
      </c>
      <c r="AN68" s="22">
        <f t="shared" si="9"/>
        <v>0</v>
      </c>
      <c r="AO68" s="22">
        <f t="shared" si="10"/>
        <v>0</v>
      </c>
      <c r="AP68" s="22">
        <f t="shared" si="11"/>
        <v>0</v>
      </c>
      <c r="AQ68" s="22">
        <f t="shared" si="64"/>
        <v>0</v>
      </c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</row>
    <row r="69" spans="1:56" s="3" customFormat="1" hidden="1" x14ac:dyDescent="0.25">
      <c r="A69" s="17"/>
      <c r="B69" s="18" t="s">
        <v>69</v>
      </c>
      <c r="C69" s="19" t="s">
        <v>58</v>
      </c>
      <c r="D69" s="19"/>
      <c r="E69" s="19"/>
      <c r="F69" s="19"/>
      <c r="G69" s="19"/>
      <c r="H69" s="19"/>
      <c r="I69" s="20">
        <v>2</v>
      </c>
      <c r="J69" s="24">
        <v>1</v>
      </c>
      <c r="K69" s="17">
        <v>1</v>
      </c>
      <c r="L69" s="22">
        <v>34.700000000000003</v>
      </c>
      <c r="M69" s="22">
        <v>34038</v>
      </c>
      <c r="N69" s="22">
        <v>47000</v>
      </c>
      <c r="O69" s="60">
        <f t="shared" si="46"/>
        <v>0.98997000000000002</v>
      </c>
      <c r="P69" s="60">
        <v>1.0030000000000001E-2</v>
      </c>
      <c r="Q69" s="32">
        <f t="shared" si="57"/>
        <v>1630900</v>
      </c>
      <c r="R69" s="32">
        <f t="shared" si="58"/>
        <v>1169271.98</v>
      </c>
      <c r="S69" s="32">
        <f t="shared" si="59"/>
        <v>11846.62</v>
      </c>
      <c r="T69" s="32">
        <f t="shared" si="60"/>
        <v>449781.4</v>
      </c>
      <c r="U69" s="88">
        <v>0</v>
      </c>
      <c r="V69" s="23">
        <v>44196</v>
      </c>
      <c r="W69" s="17" t="s">
        <v>59</v>
      </c>
      <c r="X69" s="17"/>
      <c r="Y69" s="17"/>
      <c r="Z69" s="17"/>
      <c r="AA69" s="17"/>
      <c r="AB69" s="17"/>
      <c r="AC69" s="17"/>
      <c r="AD69" s="22">
        <f t="shared" si="61"/>
        <v>34.700000000000003</v>
      </c>
      <c r="AE69" s="22">
        <f t="shared" si="4"/>
        <v>1181118.6000000001</v>
      </c>
      <c r="AF69" s="22"/>
      <c r="AG69" s="22"/>
      <c r="AH69" s="22">
        <f t="shared" si="5"/>
        <v>1169271.98</v>
      </c>
      <c r="AI69" s="22">
        <f t="shared" si="6"/>
        <v>11846.62</v>
      </c>
      <c r="AJ69" s="22">
        <f t="shared" si="7"/>
        <v>449781.4</v>
      </c>
      <c r="AK69" s="22">
        <f t="shared" si="62"/>
        <v>1630900</v>
      </c>
      <c r="AL69" s="22">
        <f t="shared" si="63"/>
        <v>0</v>
      </c>
      <c r="AM69" s="22">
        <f t="shared" si="8"/>
        <v>0</v>
      </c>
      <c r="AN69" s="22">
        <f t="shared" si="9"/>
        <v>0</v>
      </c>
      <c r="AO69" s="22">
        <f t="shared" si="10"/>
        <v>0</v>
      </c>
      <c r="AP69" s="22">
        <f t="shared" si="11"/>
        <v>0</v>
      </c>
      <c r="AQ69" s="22">
        <f t="shared" si="64"/>
        <v>0</v>
      </c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</row>
    <row r="70" spans="1:56" s="3" customFormat="1" hidden="1" x14ac:dyDescent="0.25">
      <c r="A70" s="17"/>
      <c r="B70" s="18" t="s">
        <v>85</v>
      </c>
      <c r="C70" s="19" t="s">
        <v>58</v>
      </c>
      <c r="D70" s="19"/>
      <c r="E70" s="19"/>
      <c r="F70" s="19"/>
      <c r="G70" s="19"/>
      <c r="H70" s="19"/>
      <c r="I70" s="20">
        <v>1</v>
      </c>
      <c r="J70" s="24">
        <v>1</v>
      </c>
      <c r="K70" s="17">
        <v>1</v>
      </c>
      <c r="L70" s="22">
        <v>35.700000000000003</v>
      </c>
      <c r="M70" s="22">
        <v>34038</v>
      </c>
      <c r="N70" s="22">
        <v>47000</v>
      </c>
      <c r="O70" s="60">
        <f t="shared" si="46"/>
        <v>0.98997000000000002</v>
      </c>
      <c r="P70" s="60">
        <v>1.0030000000000001E-2</v>
      </c>
      <c r="Q70" s="32">
        <f t="shared" si="57"/>
        <v>1677900</v>
      </c>
      <c r="R70" s="32">
        <f t="shared" si="58"/>
        <v>1202968.58</v>
      </c>
      <c r="S70" s="32">
        <f t="shared" si="59"/>
        <v>12188.02</v>
      </c>
      <c r="T70" s="32">
        <f t="shared" si="60"/>
        <v>462743.4</v>
      </c>
      <c r="U70" s="88">
        <v>0</v>
      </c>
      <c r="V70" s="23">
        <v>44196</v>
      </c>
      <c r="W70" s="17" t="s">
        <v>59</v>
      </c>
      <c r="X70" s="17"/>
      <c r="Y70" s="17"/>
      <c r="Z70" s="17"/>
      <c r="AA70" s="17"/>
      <c r="AB70" s="17"/>
      <c r="AC70" s="17"/>
      <c r="AD70" s="22">
        <f t="shared" si="61"/>
        <v>35.700000000000003</v>
      </c>
      <c r="AE70" s="22">
        <f t="shared" si="4"/>
        <v>1215156.6000000001</v>
      </c>
      <c r="AF70" s="22"/>
      <c r="AG70" s="22"/>
      <c r="AH70" s="22">
        <f t="shared" si="5"/>
        <v>1202968.58</v>
      </c>
      <c r="AI70" s="22">
        <f t="shared" si="6"/>
        <v>12188.02</v>
      </c>
      <c r="AJ70" s="22">
        <f t="shared" si="7"/>
        <v>462743.4</v>
      </c>
      <c r="AK70" s="22">
        <f t="shared" si="62"/>
        <v>1677900</v>
      </c>
      <c r="AL70" s="22">
        <f t="shared" si="63"/>
        <v>0</v>
      </c>
      <c r="AM70" s="22">
        <f t="shared" si="8"/>
        <v>0</v>
      </c>
      <c r="AN70" s="22">
        <f t="shared" si="9"/>
        <v>0</v>
      </c>
      <c r="AO70" s="22">
        <f t="shared" si="10"/>
        <v>0</v>
      </c>
      <c r="AP70" s="22">
        <f t="shared" si="11"/>
        <v>0</v>
      </c>
      <c r="AQ70" s="22">
        <f t="shared" si="64"/>
        <v>0</v>
      </c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</row>
    <row r="71" spans="1:56" s="3" customFormat="1" hidden="1" x14ac:dyDescent="0.25">
      <c r="A71" s="17"/>
      <c r="B71" s="18" t="s">
        <v>70</v>
      </c>
      <c r="C71" s="19" t="s">
        <v>58</v>
      </c>
      <c r="D71" s="19"/>
      <c r="E71" s="19"/>
      <c r="F71" s="19"/>
      <c r="G71" s="19"/>
      <c r="H71" s="19"/>
      <c r="I71" s="20">
        <v>6</v>
      </c>
      <c r="J71" s="24">
        <v>1</v>
      </c>
      <c r="K71" s="17">
        <v>3</v>
      </c>
      <c r="L71" s="22">
        <v>58.9</v>
      </c>
      <c r="M71" s="22">
        <v>34038</v>
      </c>
      <c r="N71" s="22">
        <v>47000</v>
      </c>
      <c r="O71" s="60">
        <f t="shared" si="46"/>
        <v>0.98997000000000002</v>
      </c>
      <c r="P71" s="60">
        <v>1.0030000000000001E-2</v>
      </c>
      <c r="Q71" s="32">
        <f t="shared" si="57"/>
        <v>2768300</v>
      </c>
      <c r="R71" s="32">
        <f t="shared" si="58"/>
        <v>1984729.67</v>
      </c>
      <c r="S71" s="32">
        <f t="shared" si="59"/>
        <v>20108.53</v>
      </c>
      <c r="T71" s="32">
        <f t="shared" si="60"/>
        <v>763461.8</v>
      </c>
      <c r="U71" s="88">
        <v>0</v>
      </c>
      <c r="V71" s="23">
        <v>44196</v>
      </c>
      <c r="W71" s="17" t="s">
        <v>59</v>
      </c>
      <c r="X71" s="17"/>
      <c r="Y71" s="17"/>
      <c r="Z71" s="17"/>
      <c r="AA71" s="17"/>
      <c r="AB71" s="17"/>
      <c r="AC71" s="17"/>
      <c r="AD71" s="22">
        <f t="shared" si="61"/>
        <v>58.9</v>
      </c>
      <c r="AE71" s="22">
        <f t="shared" si="4"/>
        <v>2004838.2</v>
      </c>
      <c r="AF71" s="22"/>
      <c r="AG71" s="22"/>
      <c r="AH71" s="22">
        <f t="shared" si="5"/>
        <v>1984729.67</v>
      </c>
      <c r="AI71" s="22">
        <f t="shared" si="6"/>
        <v>20108.53</v>
      </c>
      <c r="AJ71" s="22">
        <f t="shared" si="7"/>
        <v>763461.8</v>
      </c>
      <c r="AK71" s="22">
        <f t="shared" si="62"/>
        <v>2768300</v>
      </c>
      <c r="AL71" s="22">
        <f t="shared" si="63"/>
        <v>0</v>
      </c>
      <c r="AM71" s="22">
        <f t="shared" si="8"/>
        <v>0</v>
      </c>
      <c r="AN71" s="22">
        <f t="shared" si="9"/>
        <v>0</v>
      </c>
      <c r="AO71" s="22">
        <f t="shared" si="10"/>
        <v>0</v>
      </c>
      <c r="AP71" s="22">
        <f t="shared" si="11"/>
        <v>0</v>
      </c>
      <c r="AQ71" s="22">
        <f t="shared" si="64"/>
        <v>0</v>
      </c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</row>
    <row r="72" spans="1:56" s="3" customFormat="1" hidden="1" x14ac:dyDescent="0.25">
      <c r="A72" s="17"/>
      <c r="B72" s="18" t="s">
        <v>86</v>
      </c>
      <c r="C72" s="19" t="s">
        <v>58</v>
      </c>
      <c r="D72" s="19"/>
      <c r="E72" s="19"/>
      <c r="F72" s="19"/>
      <c r="G72" s="19"/>
      <c r="H72" s="19"/>
      <c r="I72" s="20">
        <v>2</v>
      </c>
      <c r="J72" s="24">
        <v>1</v>
      </c>
      <c r="K72" s="17">
        <v>2</v>
      </c>
      <c r="L72" s="22">
        <v>44.8</v>
      </c>
      <c r="M72" s="22">
        <v>34038</v>
      </c>
      <c r="N72" s="22">
        <v>47000</v>
      </c>
      <c r="O72" s="60">
        <f t="shared" si="46"/>
        <v>0.98997000000000002</v>
      </c>
      <c r="P72" s="60">
        <v>1.0030000000000001E-2</v>
      </c>
      <c r="Q72" s="32">
        <f t="shared" si="57"/>
        <v>2105600</v>
      </c>
      <c r="R72" s="32">
        <f t="shared" si="58"/>
        <v>1509607.63</v>
      </c>
      <c r="S72" s="32">
        <f t="shared" si="59"/>
        <v>15294.77</v>
      </c>
      <c r="T72" s="32">
        <f t="shared" si="60"/>
        <v>580697.59999999998</v>
      </c>
      <c r="U72" s="88">
        <v>0</v>
      </c>
      <c r="V72" s="23">
        <v>44196</v>
      </c>
      <c r="W72" s="17" t="s">
        <v>59</v>
      </c>
      <c r="X72" s="17"/>
      <c r="Y72" s="17"/>
      <c r="Z72" s="17"/>
      <c r="AA72" s="17"/>
      <c r="AB72" s="17"/>
      <c r="AC72" s="17"/>
      <c r="AD72" s="22">
        <f t="shared" si="61"/>
        <v>44.8</v>
      </c>
      <c r="AE72" s="22">
        <f t="shared" si="4"/>
        <v>1524902.4</v>
      </c>
      <c r="AF72" s="22"/>
      <c r="AG72" s="22"/>
      <c r="AH72" s="22">
        <f t="shared" si="5"/>
        <v>1509607.63</v>
      </c>
      <c r="AI72" s="22">
        <f t="shared" si="6"/>
        <v>15294.77</v>
      </c>
      <c r="AJ72" s="22">
        <f t="shared" si="7"/>
        <v>580697.59999999998</v>
      </c>
      <c r="AK72" s="22">
        <f t="shared" si="62"/>
        <v>2105600</v>
      </c>
      <c r="AL72" s="22">
        <f t="shared" si="63"/>
        <v>0</v>
      </c>
      <c r="AM72" s="22">
        <f t="shared" si="8"/>
        <v>0</v>
      </c>
      <c r="AN72" s="22">
        <f t="shared" si="9"/>
        <v>0</v>
      </c>
      <c r="AO72" s="22">
        <f t="shared" si="10"/>
        <v>0</v>
      </c>
      <c r="AP72" s="22">
        <f t="shared" si="11"/>
        <v>0</v>
      </c>
      <c r="AQ72" s="22">
        <f t="shared" si="64"/>
        <v>0</v>
      </c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</row>
    <row r="73" spans="1:56" s="3" customFormat="1" hidden="1" x14ac:dyDescent="0.25">
      <c r="A73" s="17"/>
      <c r="B73" s="18" t="s">
        <v>87</v>
      </c>
      <c r="C73" s="19" t="s">
        <v>58</v>
      </c>
      <c r="D73" s="19"/>
      <c r="E73" s="19"/>
      <c r="F73" s="19"/>
      <c r="G73" s="19"/>
      <c r="H73" s="19"/>
      <c r="I73" s="20">
        <v>2</v>
      </c>
      <c r="J73" s="24">
        <v>1</v>
      </c>
      <c r="K73" s="17"/>
      <c r="L73" s="22">
        <v>35</v>
      </c>
      <c r="M73" s="22">
        <v>34038</v>
      </c>
      <c r="N73" s="22">
        <v>47000</v>
      </c>
      <c r="O73" s="60">
        <f t="shared" si="46"/>
        <v>0.98997000000000002</v>
      </c>
      <c r="P73" s="60">
        <v>1.0030000000000001E-2</v>
      </c>
      <c r="Q73" s="32">
        <f t="shared" si="57"/>
        <v>1645000</v>
      </c>
      <c r="R73" s="32">
        <f t="shared" si="58"/>
        <v>1179380.96</v>
      </c>
      <c r="S73" s="32">
        <f t="shared" si="59"/>
        <v>11949.04</v>
      </c>
      <c r="T73" s="32">
        <f t="shared" si="60"/>
        <v>453670</v>
      </c>
      <c r="U73" s="88">
        <v>0</v>
      </c>
      <c r="V73" s="23">
        <v>44196</v>
      </c>
      <c r="W73" s="17" t="s">
        <v>59</v>
      </c>
      <c r="X73" s="17"/>
      <c r="Y73" s="17"/>
      <c r="Z73" s="17"/>
      <c r="AA73" s="17"/>
      <c r="AB73" s="17"/>
      <c r="AC73" s="17"/>
      <c r="AD73" s="22">
        <f t="shared" si="61"/>
        <v>35</v>
      </c>
      <c r="AE73" s="22">
        <f t="shared" si="4"/>
        <v>1191330</v>
      </c>
      <c r="AF73" s="22"/>
      <c r="AG73" s="22"/>
      <c r="AH73" s="22">
        <f t="shared" si="5"/>
        <v>1179380.96</v>
      </c>
      <c r="AI73" s="22">
        <f t="shared" si="6"/>
        <v>11949.04</v>
      </c>
      <c r="AJ73" s="22">
        <f t="shared" si="7"/>
        <v>453670</v>
      </c>
      <c r="AK73" s="22">
        <f t="shared" si="62"/>
        <v>1645000</v>
      </c>
      <c r="AL73" s="22">
        <f t="shared" si="63"/>
        <v>0</v>
      </c>
      <c r="AM73" s="22">
        <f t="shared" si="8"/>
        <v>0</v>
      </c>
      <c r="AN73" s="22">
        <f t="shared" si="9"/>
        <v>0</v>
      </c>
      <c r="AO73" s="22">
        <f t="shared" si="10"/>
        <v>0</v>
      </c>
      <c r="AP73" s="22">
        <f t="shared" si="11"/>
        <v>0</v>
      </c>
      <c r="AQ73" s="22">
        <f t="shared" si="64"/>
        <v>0</v>
      </c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</row>
    <row r="74" spans="1:56" s="3" customFormat="1" hidden="1" x14ac:dyDescent="0.25">
      <c r="A74" s="17"/>
      <c r="B74" s="18" t="s">
        <v>71</v>
      </c>
      <c r="C74" s="19" t="s">
        <v>58</v>
      </c>
      <c r="D74" s="19"/>
      <c r="E74" s="19"/>
      <c r="F74" s="19"/>
      <c r="G74" s="19"/>
      <c r="H74" s="19"/>
      <c r="I74" s="20">
        <v>1</v>
      </c>
      <c r="J74" s="24">
        <v>1</v>
      </c>
      <c r="K74" s="17"/>
      <c r="L74" s="22">
        <v>34.5</v>
      </c>
      <c r="M74" s="22">
        <v>34038</v>
      </c>
      <c r="N74" s="22">
        <v>47000</v>
      </c>
      <c r="O74" s="60">
        <f t="shared" si="46"/>
        <v>0.98997000000000002</v>
      </c>
      <c r="P74" s="60">
        <v>1.0030000000000001E-2</v>
      </c>
      <c r="Q74" s="32">
        <f t="shared" si="57"/>
        <v>1621500</v>
      </c>
      <c r="R74" s="32">
        <f t="shared" si="58"/>
        <v>1162532.6599999999</v>
      </c>
      <c r="S74" s="32">
        <f t="shared" si="59"/>
        <v>11778.34</v>
      </c>
      <c r="T74" s="32">
        <f t="shared" si="60"/>
        <v>447189</v>
      </c>
      <c r="U74" s="88">
        <v>0</v>
      </c>
      <c r="V74" s="23">
        <v>44196</v>
      </c>
      <c r="W74" s="17" t="s">
        <v>59</v>
      </c>
      <c r="X74" s="17"/>
      <c r="Y74" s="17"/>
      <c r="Z74" s="17"/>
      <c r="AA74" s="17"/>
      <c r="AB74" s="17"/>
      <c r="AC74" s="17"/>
      <c r="AD74" s="22">
        <f t="shared" si="61"/>
        <v>34.5</v>
      </c>
      <c r="AE74" s="22">
        <f t="shared" si="4"/>
        <v>1174311</v>
      </c>
      <c r="AF74" s="22"/>
      <c r="AG74" s="22"/>
      <c r="AH74" s="22">
        <f t="shared" si="5"/>
        <v>1162532.6599999999</v>
      </c>
      <c r="AI74" s="22">
        <f t="shared" si="6"/>
        <v>11778.34</v>
      </c>
      <c r="AJ74" s="22">
        <f t="shared" si="7"/>
        <v>447189</v>
      </c>
      <c r="AK74" s="22">
        <f t="shared" si="62"/>
        <v>1621500</v>
      </c>
      <c r="AL74" s="22">
        <f t="shared" si="63"/>
        <v>0</v>
      </c>
      <c r="AM74" s="22">
        <f t="shared" si="8"/>
        <v>0</v>
      </c>
      <c r="AN74" s="22">
        <f t="shared" si="9"/>
        <v>0</v>
      </c>
      <c r="AO74" s="22">
        <f t="shared" si="10"/>
        <v>0</v>
      </c>
      <c r="AP74" s="22">
        <f t="shared" si="11"/>
        <v>0</v>
      </c>
      <c r="AQ74" s="22">
        <f t="shared" si="64"/>
        <v>0</v>
      </c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</row>
    <row r="75" spans="1:56" s="3" customFormat="1" hidden="1" x14ac:dyDescent="0.25">
      <c r="A75" s="17"/>
      <c r="B75" s="18" t="s">
        <v>88</v>
      </c>
      <c r="C75" s="19" t="s">
        <v>58</v>
      </c>
      <c r="D75" s="19"/>
      <c r="E75" s="19"/>
      <c r="F75" s="19"/>
      <c r="G75" s="19"/>
      <c r="H75" s="19"/>
      <c r="I75" s="20">
        <v>1</v>
      </c>
      <c r="J75" s="24">
        <v>1</v>
      </c>
      <c r="K75" s="17"/>
      <c r="L75" s="22">
        <v>58.7</v>
      </c>
      <c r="M75" s="22">
        <v>34038</v>
      </c>
      <c r="N75" s="22">
        <v>47000</v>
      </c>
      <c r="O75" s="60">
        <f t="shared" si="46"/>
        <v>0.98997000000000002</v>
      </c>
      <c r="P75" s="60">
        <v>1.0030000000000001E-2</v>
      </c>
      <c r="Q75" s="32">
        <f t="shared" si="57"/>
        <v>2758900</v>
      </c>
      <c r="R75" s="32">
        <f t="shared" si="58"/>
        <v>1977990.35</v>
      </c>
      <c r="S75" s="32">
        <f t="shared" si="59"/>
        <v>20040.25</v>
      </c>
      <c r="T75" s="32">
        <f t="shared" si="60"/>
        <v>760869.4</v>
      </c>
      <c r="U75" s="88">
        <v>0</v>
      </c>
      <c r="V75" s="23">
        <v>44196</v>
      </c>
      <c r="W75" s="17" t="s">
        <v>59</v>
      </c>
      <c r="X75" s="17"/>
      <c r="Y75" s="17"/>
      <c r="Z75" s="17"/>
      <c r="AA75" s="17"/>
      <c r="AB75" s="17"/>
      <c r="AC75" s="17"/>
      <c r="AD75" s="22">
        <f t="shared" si="61"/>
        <v>58.7</v>
      </c>
      <c r="AE75" s="22">
        <f t="shared" si="4"/>
        <v>1998030.6</v>
      </c>
      <c r="AF75" s="22"/>
      <c r="AG75" s="22"/>
      <c r="AH75" s="22">
        <f t="shared" si="5"/>
        <v>1977990.35</v>
      </c>
      <c r="AI75" s="22">
        <f t="shared" si="6"/>
        <v>20040.25</v>
      </c>
      <c r="AJ75" s="22">
        <f t="shared" si="7"/>
        <v>760869.4</v>
      </c>
      <c r="AK75" s="22">
        <f t="shared" si="62"/>
        <v>2758900</v>
      </c>
      <c r="AL75" s="22">
        <f t="shared" si="63"/>
        <v>0</v>
      </c>
      <c r="AM75" s="22">
        <f t="shared" si="8"/>
        <v>0</v>
      </c>
      <c r="AN75" s="22">
        <f t="shared" si="9"/>
        <v>0</v>
      </c>
      <c r="AO75" s="22">
        <f t="shared" si="10"/>
        <v>0</v>
      </c>
      <c r="AP75" s="22">
        <f t="shared" si="11"/>
        <v>0</v>
      </c>
      <c r="AQ75" s="22">
        <f t="shared" si="64"/>
        <v>0</v>
      </c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</row>
    <row r="76" spans="1:56" s="3" customFormat="1" ht="15.75" hidden="1" customHeight="1" x14ac:dyDescent="0.25">
      <c r="A76" s="17"/>
      <c r="B76" s="18" t="s">
        <v>72</v>
      </c>
      <c r="C76" s="19" t="s">
        <v>58</v>
      </c>
      <c r="D76" s="19"/>
      <c r="E76" s="19"/>
      <c r="F76" s="19"/>
      <c r="G76" s="19"/>
      <c r="H76" s="19"/>
      <c r="I76" s="20">
        <v>1</v>
      </c>
      <c r="J76" s="24">
        <v>1</v>
      </c>
      <c r="K76" s="17"/>
      <c r="L76" s="22">
        <v>44.6</v>
      </c>
      <c r="M76" s="22">
        <v>34038</v>
      </c>
      <c r="N76" s="22">
        <v>47000</v>
      </c>
      <c r="O76" s="60">
        <f t="shared" si="46"/>
        <v>0.98997000000000002</v>
      </c>
      <c r="P76" s="60">
        <v>1.0030000000000001E-2</v>
      </c>
      <c r="Q76" s="32">
        <f t="shared" si="57"/>
        <v>2096200</v>
      </c>
      <c r="R76" s="32">
        <f t="shared" si="58"/>
        <v>1502868.31</v>
      </c>
      <c r="S76" s="32">
        <f t="shared" si="59"/>
        <v>15226.49</v>
      </c>
      <c r="T76" s="32">
        <f t="shared" si="60"/>
        <v>578105.19999999995</v>
      </c>
      <c r="U76" s="88">
        <v>0</v>
      </c>
      <c r="V76" s="23">
        <v>44196</v>
      </c>
      <c r="W76" s="17" t="s">
        <v>59</v>
      </c>
      <c r="X76" s="17"/>
      <c r="Y76" s="17"/>
      <c r="Z76" s="17"/>
      <c r="AA76" s="17"/>
      <c r="AB76" s="17"/>
      <c r="AC76" s="17"/>
      <c r="AD76" s="22">
        <f t="shared" si="61"/>
        <v>44.6</v>
      </c>
      <c r="AE76" s="22">
        <f t="shared" ref="AE76:AE139" si="65">AD76*$AE$10</f>
        <v>1518094.8</v>
      </c>
      <c r="AF76" s="22"/>
      <c r="AG76" s="22"/>
      <c r="AH76" s="22">
        <f t="shared" ref="AH76:AH139" si="66">AE76-AI76</f>
        <v>1502868.31</v>
      </c>
      <c r="AI76" s="22">
        <f t="shared" ref="AI76:AI139" si="67">AE76*1.003%</f>
        <v>15226.49</v>
      </c>
      <c r="AJ76" s="22">
        <f t="shared" ref="AJ76:AJ139" si="68">AK76-AE76</f>
        <v>578105.19999999995</v>
      </c>
      <c r="AK76" s="22">
        <f t="shared" si="62"/>
        <v>2096200</v>
      </c>
      <c r="AL76" s="22">
        <f t="shared" si="63"/>
        <v>0</v>
      </c>
      <c r="AM76" s="22">
        <f t="shared" ref="AM76:AM139" si="69">AL76*$AM$10</f>
        <v>0</v>
      </c>
      <c r="AN76" s="22">
        <f t="shared" ref="AN76:AN139" si="70">AM76-AO76</f>
        <v>0</v>
      </c>
      <c r="AO76" s="22">
        <f t="shared" ref="AO76:AO139" si="71">AM76*1.003%</f>
        <v>0</v>
      </c>
      <c r="AP76" s="22">
        <f t="shared" ref="AP76:AP139" si="72">AQ76-AM76</f>
        <v>0</v>
      </c>
      <c r="AQ76" s="22">
        <f t="shared" si="64"/>
        <v>0</v>
      </c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</row>
    <row r="77" spans="1:56" s="3" customFormat="1" hidden="1" x14ac:dyDescent="0.25">
      <c r="A77" s="17">
        <v>5</v>
      </c>
      <c r="B77" s="18" t="s">
        <v>90</v>
      </c>
      <c r="C77" s="19"/>
      <c r="D77" s="19"/>
      <c r="E77" s="19"/>
      <c r="F77" s="19"/>
      <c r="G77" s="19"/>
      <c r="H77" s="19"/>
      <c r="I77" s="20">
        <f>SUM(I78:I85)</f>
        <v>20</v>
      </c>
      <c r="J77" s="20">
        <f t="shared" ref="J77:L77" si="73">SUM(J78:J85)</f>
        <v>8</v>
      </c>
      <c r="K77" s="20">
        <f t="shared" si="73"/>
        <v>18</v>
      </c>
      <c r="L77" s="21">
        <f t="shared" si="73"/>
        <v>423.9</v>
      </c>
      <c r="M77" s="22"/>
      <c r="N77" s="22"/>
      <c r="O77" s="22"/>
      <c r="P77" s="22"/>
      <c r="Q77" s="21">
        <f t="shared" ref="Q77:U77" si="74">SUM(Q78:Q85)</f>
        <v>19923300</v>
      </c>
      <c r="R77" s="21">
        <f t="shared" si="74"/>
        <v>14283988.26</v>
      </c>
      <c r="S77" s="21">
        <f t="shared" si="74"/>
        <v>144719.94</v>
      </c>
      <c r="T77" s="21">
        <f t="shared" si="74"/>
        <v>5494591.7999999998</v>
      </c>
      <c r="U77" s="21">
        <f t="shared" si="74"/>
        <v>0</v>
      </c>
      <c r="V77" s="23">
        <v>44196</v>
      </c>
      <c r="W77" s="17"/>
      <c r="X77" s="17"/>
      <c r="Y77" s="17"/>
      <c r="Z77" s="17"/>
      <c r="AA77" s="17"/>
      <c r="AB77" s="17"/>
      <c r="AC77" s="17"/>
      <c r="AD77" s="21">
        <f t="shared" ref="AD77:AZ77" si="75">SUM(AD78:AD85)</f>
        <v>372.4</v>
      </c>
      <c r="AE77" s="22">
        <f t="shared" si="65"/>
        <v>12675751.199999999</v>
      </c>
      <c r="AF77" s="22"/>
      <c r="AG77" s="22"/>
      <c r="AH77" s="22">
        <f t="shared" si="66"/>
        <v>12548613.42</v>
      </c>
      <c r="AI77" s="22">
        <f t="shared" si="67"/>
        <v>127137.78</v>
      </c>
      <c r="AJ77" s="22">
        <f t="shared" si="68"/>
        <v>4827048.8</v>
      </c>
      <c r="AK77" s="21">
        <f t="shared" si="75"/>
        <v>17502800</v>
      </c>
      <c r="AL77" s="21">
        <f t="shared" si="75"/>
        <v>51.5</v>
      </c>
      <c r="AM77" s="22">
        <f t="shared" si="69"/>
        <v>1752957</v>
      </c>
      <c r="AN77" s="22">
        <f t="shared" si="70"/>
        <v>1735374.84</v>
      </c>
      <c r="AO77" s="22">
        <f t="shared" si="71"/>
        <v>17582.16</v>
      </c>
      <c r="AP77" s="22">
        <f t="shared" si="72"/>
        <v>667543</v>
      </c>
      <c r="AQ77" s="21">
        <f t="shared" si="75"/>
        <v>2420500</v>
      </c>
      <c r="AR77" s="21">
        <f t="shared" si="75"/>
        <v>0</v>
      </c>
      <c r="AS77" s="21">
        <f t="shared" si="75"/>
        <v>0</v>
      </c>
      <c r="AT77" s="21">
        <f t="shared" si="75"/>
        <v>0</v>
      </c>
      <c r="AU77" s="21">
        <f t="shared" si="75"/>
        <v>0</v>
      </c>
      <c r="AV77" s="21">
        <f t="shared" si="75"/>
        <v>0</v>
      </c>
      <c r="AW77" s="21">
        <f t="shared" si="75"/>
        <v>0</v>
      </c>
      <c r="AX77" s="21">
        <f t="shared" si="75"/>
        <v>0</v>
      </c>
      <c r="AY77" s="21">
        <f t="shared" si="75"/>
        <v>0</v>
      </c>
      <c r="AZ77" s="21">
        <f t="shared" si="75"/>
        <v>0</v>
      </c>
      <c r="BA77" s="17"/>
      <c r="BB77" s="17"/>
      <c r="BC77" s="17"/>
      <c r="BD77" s="17"/>
    </row>
    <row r="78" spans="1:56" s="3" customFormat="1" hidden="1" x14ac:dyDescent="0.25">
      <c r="A78" s="17"/>
      <c r="B78" s="18" t="s">
        <v>57</v>
      </c>
      <c r="C78" s="19" t="s">
        <v>58</v>
      </c>
      <c r="D78" s="19"/>
      <c r="E78" s="19"/>
      <c r="F78" s="19"/>
      <c r="G78" s="19"/>
      <c r="H78" s="19"/>
      <c r="I78" s="20">
        <v>2</v>
      </c>
      <c r="J78" s="24">
        <v>1</v>
      </c>
      <c r="K78" s="17">
        <v>2</v>
      </c>
      <c r="L78" s="28">
        <v>50.6</v>
      </c>
      <c r="M78" s="22">
        <v>34038</v>
      </c>
      <c r="N78" s="22">
        <v>47000</v>
      </c>
      <c r="O78" s="60">
        <f t="shared" si="46"/>
        <v>0.98997000000000002</v>
      </c>
      <c r="P78" s="60">
        <v>1.0030000000000001E-2</v>
      </c>
      <c r="Q78" s="32">
        <f t="shared" ref="Q78:Q85" si="76">L78*N78</f>
        <v>2378200</v>
      </c>
      <c r="R78" s="32">
        <f t="shared" ref="R78:R85" si="77">IF(N78&lt;M78,(L78*M78*O78)*N78/M78,L78*M78*O78)</f>
        <v>1705047.9</v>
      </c>
      <c r="S78" s="32">
        <f t="shared" ref="S78:S85" si="78">IF(N78&lt;M78,(L78*M78*P78)*N78/M78,L78*M78*P78)</f>
        <v>17274.900000000001</v>
      </c>
      <c r="T78" s="32">
        <f t="shared" ref="T78:T85" si="79">Q78-R78-S78-U78</f>
        <v>655877.19999999995</v>
      </c>
      <c r="U78" s="88">
        <v>0</v>
      </c>
      <c r="V78" s="23">
        <v>44196</v>
      </c>
      <c r="W78" s="17" t="s">
        <v>59</v>
      </c>
      <c r="X78" s="17"/>
      <c r="Y78" s="17"/>
      <c r="Z78" s="17"/>
      <c r="AA78" s="17"/>
      <c r="AB78" s="17"/>
      <c r="AC78" s="17"/>
      <c r="AD78" s="22">
        <f t="shared" si="39"/>
        <v>50.6</v>
      </c>
      <c r="AE78" s="22">
        <f t="shared" si="65"/>
        <v>1722322.8</v>
      </c>
      <c r="AF78" s="22"/>
      <c r="AG78" s="22"/>
      <c r="AH78" s="22">
        <f t="shared" si="66"/>
        <v>1705047.9</v>
      </c>
      <c r="AI78" s="22">
        <f t="shared" si="67"/>
        <v>17274.900000000001</v>
      </c>
      <c r="AJ78" s="22">
        <f t="shared" si="68"/>
        <v>655877.19999999995</v>
      </c>
      <c r="AK78" s="22">
        <f t="shared" ref="AK78:AK85" si="80">IF(W78&gt;0,Q78,0)</f>
        <v>2378200</v>
      </c>
      <c r="AL78" s="22">
        <f t="shared" ref="AL78:AL85" si="81">IF(X78&gt;0,L78,0)</f>
        <v>0</v>
      </c>
      <c r="AM78" s="22">
        <f t="shared" si="69"/>
        <v>0</v>
      </c>
      <c r="AN78" s="22">
        <f t="shared" si="70"/>
        <v>0</v>
      </c>
      <c r="AO78" s="22">
        <f t="shared" si="71"/>
        <v>0</v>
      </c>
      <c r="AP78" s="22">
        <f t="shared" si="72"/>
        <v>0</v>
      </c>
      <c r="AQ78" s="22">
        <f t="shared" ref="AQ78:AQ85" si="82">IF(X78&gt;0,Q78,0)</f>
        <v>0</v>
      </c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</row>
    <row r="79" spans="1:56" s="3" customFormat="1" hidden="1" x14ac:dyDescent="0.25">
      <c r="A79" s="17"/>
      <c r="B79" s="18" t="s">
        <v>60</v>
      </c>
      <c r="C79" s="19" t="s">
        <v>58</v>
      </c>
      <c r="D79" s="19"/>
      <c r="E79" s="19"/>
      <c r="F79" s="19"/>
      <c r="G79" s="19"/>
      <c r="H79" s="19"/>
      <c r="I79" s="20">
        <v>2</v>
      </c>
      <c r="J79" s="24">
        <v>1</v>
      </c>
      <c r="K79" s="17">
        <v>2</v>
      </c>
      <c r="L79" s="22">
        <v>46.3</v>
      </c>
      <c r="M79" s="22">
        <v>34038</v>
      </c>
      <c r="N79" s="22">
        <v>47000</v>
      </c>
      <c r="O79" s="60">
        <f t="shared" si="46"/>
        <v>0.98997000000000002</v>
      </c>
      <c r="P79" s="60">
        <v>1.0030000000000001E-2</v>
      </c>
      <c r="Q79" s="32">
        <f t="shared" si="76"/>
        <v>2176100</v>
      </c>
      <c r="R79" s="32">
        <f t="shared" si="77"/>
        <v>1560152.53</v>
      </c>
      <c r="S79" s="32">
        <f t="shared" si="78"/>
        <v>15806.87</v>
      </c>
      <c r="T79" s="32">
        <f t="shared" si="79"/>
        <v>600140.6</v>
      </c>
      <c r="U79" s="88">
        <v>0</v>
      </c>
      <c r="V79" s="23">
        <v>44196</v>
      </c>
      <c r="W79" s="17" t="s">
        <v>59</v>
      </c>
      <c r="X79" s="17"/>
      <c r="Y79" s="17"/>
      <c r="Z79" s="17"/>
      <c r="AA79" s="17"/>
      <c r="AB79" s="17"/>
      <c r="AC79" s="17"/>
      <c r="AD79" s="22">
        <f t="shared" si="39"/>
        <v>46.3</v>
      </c>
      <c r="AE79" s="22">
        <f t="shared" si="65"/>
        <v>1575959.4</v>
      </c>
      <c r="AF79" s="22"/>
      <c r="AG79" s="22"/>
      <c r="AH79" s="22">
        <f t="shared" si="66"/>
        <v>1560152.53</v>
      </c>
      <c r="AI79" s="22">
        <f t="shared" si="67"/>
        <v>15806.87</v>
      </c>
      <c r="AJ79" s="22">
        <f t="shared" si="68"/>
        <v>600140.6</v>
      </c>
      <c r="AK79" s="22">
        <f t="shared" si="80"/>
        <v>2176100</v>
      </c>
      <c r="AL79" s="22">
        <f t="shared" si="81"/>
        <v>0</v>
      </c>
      <c r="AM79" s="22">
        <f t="shared" si="69"/>
        <v>0</v>
      </c>
      <c r="AN79" s="22">
        <f t="shared" si="70"/>
        <v>0</v>
      </c>
      <c r="AO79" s="22">
        <f t="shared" si="71"/>
        <v>0</v>
      </c>
      <c r="AP79" s="22">
        <f t="shared" si="72"/>
        <v>0</v>
      </c>
      <c r="AQ79" s="22">
        <f t="shared" si="82"/>
        <v>0</v>
      </c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</row>
    <row r="80" spans="1:56" s="3" customFormat="1" hidden="1" x14ac:dyDescent="0.25">
      <c r="A80" s="17"/>
      <c r="B80" s="18" t="s">
        <v>61</v>
      </c>
      <c r="C80" s="19" t="s">
        <v>58</v>
      </c>
      <c r="D80" s="19"/>
      <c r="E80" s="19"/>
      <c r="F80" s="19"/>
      <c r="G80" s="19"/>
      <c r="H80" s="19"/>
      <c r="I80" s="20">
        <v>3</v>
      </c>
      <c r="J80" s="24">
        <v>1</v>
      </c>
      <c r="K80" s="17">
        <v>2</v>
      </c>
      <c r="L80" s="22">
        <v>63.1</v>
      </c>
      <c r="M80" s="22">
        <v>34038</v>
      </c>
      <c r="N80" s="22">
        <v>47000</v>
      </c>
      <c r="O80" s="60">
        <f t="shared" si="46"/>
        <v>0.98997000000000002</v>
      </c>
      <c r="P80" s="60">
        <v>1.0030000000000001E-2</v>
      </c>
      <c r="Q80" s="32">
        <f t="shared" si="76"/>
        <v>2965700</v>
      </c>
      <c r="R80" s="32">
        <f t="shared" si="77"/>
        <v>2126255.39</v>
      </c>
      <c r="S80" s="32">
        <f t="shared" si="78"/>
        <v>21542.41</v>
      </c>
      <c r="T80" s="32">
        <f t="shared" si="79"/>
        <v>817902.2</v>
      </c>
      <c r="U80" s="88">
        <v>0</v>
      </c>
      <c r="V80" s="23">
        <v>44196</v>
      </c>
      <c r="W80" s="17" t="s">
        <v>59</v>
      </c>
      <c r="X80" s="17"/>
      <c r="Y80" s="17"/>
      <c r="Z80" s="17"/>
      <c r="AA80" s="17"/>
      <c r="AB80" s="17"/>
      <c r="AC80" s="17"/>
      <c r="AD80" s="22">
        <f t="shared" si="39"/>
        <v>63.1</v>
      </c>
      <c r="AE80" s="22">
        <f t="shared" si="65"/>
        <v>2147797.7999999998</v>
      </c>
      <c r="AF80" s="22"/>
      <c r="AG80" s="22"/>
      <c r="AH80" s="22">
        <f t="shared" si="66"/>
        <v>2126255.39</v>
      </c>
      <c r="AI80" s="22">
        <f t="shared" si="67"/>
        <v>21542.41</v>
      </c>
      <c r="AJ80" s="22">
        <f t="shared" si="68"/>
        <v>817902.2</v>
      </c>
      <c r="AK80" s="22">
        <f t="shared" si="80"/>
        <v>2965700</v>
      </c>
      <c r="AL80" s="22">
        <f t="shared" si="81"/>
        <v>0</v>
      </c>
      <c r="AM80" s="22">
        <f t="shared" si="69"/>
        <v>0</v>
      </c>
      <c r="AN80" s="22">
        <f t="shared" si="70"/>
        <v>0</v>
      </c>
      <c r="AO80" s="22">
        <f t="shared" si="71"/>
        <v>0</v>
      </c>
      <c r="AP80" s="22">
        <f t="shared" si="72"/>
        <v>0</v>
      </c>
      <c r="AQ80" s="22">
        <f t="shared" si="82"/>
        <v>0</v>
      </c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</row>
    <row r="81" spans="1:56" s="3" customFormat="1" hidden="1" x14ac:dyDescent="0.25">
      <c r="A81" s="17"/>
      <c r="B81" s="18" t="s">
        <v>63</v>
      </c>
      <c r="C81" s="19" t="s">
        <v>58</v>
      </c>
      <c r="D81" s="19"/>
      <c r="E81" s="19"/>
      <c r="F81" s="19"/>
      <c r="G81" s="19"/>
      <c r="H81" s="19"/>
      <c r="I81" s="20">
        <v>2</v>
      </c>
      <c r="J81" s="24">
        <v>1</v>
      </c>
      <c r="K81" s="17">
        <v>3</v>
      </c>
      <c r="L81" s="22">
        <v>52.4</v>
      </c>
      <c r="M81" s="22">
        <v>34038</v>
      </c>
      <c r="N81" s="22">
        <v>47000</v>
      </c>
      <c r="O81" s="60">
        <f t="shared" si="46"/>
        <v>0.98997000000000002</v>
      </c>
      <c r="P81" s="60">
        <v>1.0030000000000001E-2</v>
      </c>
      <c r="Q81" s="32">
        <f t="shared" si="76"/>
        <v>2462800</v>
      </c>
      <c r="R81" s="32">
        <f t="shared" si="77"/>
        <v>1765701.78</v>
      </c>
      <c r="S81" s="32">
        <f t="shared" si="78"/>
        <v>17889.419999999998</v>
      </c>
      <c r="T81" s="32">
        <f t="shared" si="79"/>
        <v>679208.8</v>
      </c>
      <c r="U81" s="88">
        <v>0</v>
      </c>
      <c r="V81" s="23">
        <v>44196</v>
      </c>
      <c r="W81" s="17" t="s">
        <v>59</v>
      </c>
      <c r="X81" s="17"/>
      <c r="Y81" s="17"/>
      <c r="Z81" s="17"/>
      <c r="AA81" s="17"/>
      <c r="AB81" s="17"/>
      <c r="AC81" s="17"/>
      <c r="AD81" s="22">
        <f t="shared" si="39"/>
        <v>52.4</v>
      </c>
      <c r="AE81" s="22">
        <f t="shared" si="65"/>
        <v>1783591.2</v>
      </c>
      <c r="AF81" s="22"/>
      <c r="AG81" s="22"/>
      <c r="AH81" s="22">
        <f t="shared" si="66"/>
        <v>1765701.78</v>
      </c>
      <c r="AI81" s="22">
        <f t="shared" si="67"/>
        <v>17889.419999999998</v>
      </c>
      <c r="AJ81" s="22">
        <f t="shared" si="68"/>
        <v>679208.8</v>
      </c>
      <c r="AK81" s="22">
        <f t="shared" si="80"/>
        <v>2462800</v>
      </c>
      <c r="AL81" s="22">
        <f t="shared" si="81"/>
        <v>0</v>
      </c>
      <c r="AM81" s="22">
        <f t="shared" si="69"/>
        <v>0</v>
      </c>
      <c r="AN81" s="22">
        <f t="shared" si="70"/>
        <v>0</v>
      </c>
      <c r="AO81" s="22">
        <f t="shared" si="71"/>
        <v>0</v>
      </c>
      <c r="AP81" s="22">
        <f t="shared" si="72"/>
        <v>0</v>
      </c>
      <c r="AQ81" s="22">
        <f t="shared" si="82"/>
        <v>0</v>
      </c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</row>
    <row r="82" spans="1:56" s="3" customFormat="1" hidden="1" x14ac:dyDescent="0.25">
      <c r="A82" s="17"/>
      <c r="B82" s="18" t="s">
        <v>64</v>
      </c>
      <c r="C82" s="19" t="s">
        <v>58</v>
      </c>
      <c r="D82" s="19"/>
      <c r="E82" s="19"/>
      <c r="F82" s="19"/>
      <c r="G82" s="19"/>
      <c r="H82" s="19"/>
      <c r="I82" s="20">
        <v>1</v>
      </c>
      <c r="J82" s="24">
        <v>1</v>
      </c>
      <c r="K82" s="17">
        <v>2</v>
      </c>
      <c r="L82" s="22">
        <v>51.8</v>
      </c>
      <c r="M82" s="22">
        <v>34038</v>
      </c>
      <c r="N82" s="22">
        <v>47000</v>
      </c>
      <c r="O82" s="60">
        <f t="shared" si="46"/>
        <v>0.98997000000000002</v>
      </c>
      <c r="P82" s="60">
        <v>1.0030000000000001E-2</v>
      </c>
      <c r="Q82" s="32">
        <f t="shared" si="76"/>
        <v>2434600</v>
      </c>
      <c r="R82" s="32">
        <f t="shared" si="77"/>
        <v>1745483.82</v>
      </c>
      <c r="S82" s="32">
        <f t="shared" si="78"/>
        <v>17684.580000000002</v>
      </c>
      <c r="T82" s="32">
        <f t="shared" si="79"/>
        <v>671431.6</v>
      </c>
      <c r="U82" s="88">
        <v>0</v>
      </c>
      <c r="V82" s="23">
        <v>44196</v>
      </c>
      <c r="W82" s="17" t="s">
        <v>59</v>
      </c>
      <c r="X82" s="17"/>
      <c r="Y82" s="17"/>
      <c r="Z82" s="17"/>
      <c r="AA82" s="17"/>
      <c r="AB82" s="17"/>
      <c r="AC82" s="17"/>
      <c r="AD82" s="22">
        <f t="shared" si="39"/>
        <v>51.8</v>
      </c>
      <c r="AE82" s="22">
        <f t="shared" si="65"/>
        <v>1763168.4</v>
      </c>
      <c r="AF82" s="22"/>
      <c r="AG82" s="22"/>
      <c r="AH82" s="22">
        <f t="shared" si="66"/>
        <v>1745483.82</v>
      </c>
      <c r="AI82" s="22">
        <f t="shared" si="67"/>
        <v>17684.580000000002</v>
      </c>
      <c r="AJ82" s="22">
        <f t="shared" si="68"/>
        <v>671431.6</v>
      </c>
      <c r="AK82" s="22">
        <f t="shared" si="80"/>
        <v>2434600</v>
      </c>
      <c r="AL82" s="22">
        <f t="shared" si="81"/>
        <v>0</v>
      </c>
      <c r="AM82" s="22">
        <f t="shared" si="69"/>
        <v>0</v>
      </c>
      <c r="AN82" s="22">
        <f t="shared" si="70"/>
        <v>0</v>
      </c>
      <c r="AO82" s="22">
        <f t="shared" si="71"/>
        <v>0</v>
      </c>
      <c r="AP82" s="22">
        <f t="shared" si="72"/>
        <v>0</v>
      </c>
      <c r="AQ82" s="22">
        <f t="shared" si="82"/>
        <v>0</v>
      </c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</row>
    <row r="83" spans="1:56" s="3" customFormat="1" hidden="1" x14ac:dyDescent="0.25">
      <c r="A83" s="17"/>
      <c r="B83" s="18" t="s">
        <v>65</v>
      </c>
      <c r="C83" s="19" t="s">
        <v>58</v>
      </c>
      <c r="D83" s="19"/>
      <c r="E83" s="19"/>
      <c r="F83" s="19"/>
      <c r="G83" s="19"/>
      <c r="H83" s="19"/>
      <c r="I83" s="20">
        <v>5</v>
      </c>
      <c r="J83" s="24">
        <v>1</v>
      </c>
      <c r="K83" s="17">
        <v>2</v>
      </c>
      <c r="L83" s="22">
        <v>45.8</v>
      </c>
      <c r="M83" s="22">
        <v>34038</v>
      </c>
      <c r="N83" s="22">
        <v>47000</v>
      </c>
      <c r="O83" s="60">
        <f t="shared" si="46"/>
        <v>0.98997000000000002</v>
      </c>
      <c r="P83" s="60">
        <v>1.0030000000000001E-2</v>
      </c>
      <c r="Q83" s="32">
        <f t="shared" si="76"/>
        <v>2152600</v>
      </c>
      <c r="R83" s="32">
        <f t="shared" si="77"/>
        <v>1543304.23</v>
      </c>
      <c r="S83" s="32">
        <f t="shared" si="78"/>
        <v>15636.17</v>
      </c>
      <c r="T83" s="32">
        <f t="shared" si="79"/>
        <v>593659.6</v>
      </c>
      <c r="U83" s="88">
        <v>0</v>
      </c>
      <c r="V83" s="23">
        <v>44196</v>
      </c>
      <c r="W83" s="17" t="s">
        <v>59</v>
      </c>
      <c r="X83" s="17"/>
      <c r="Y83" s="17"/>
      <c r="Z83" s="17"/>
      <c r="AA83" s="17"/>
      <c r="AB83" s="17"/>
      <c r="AC83" s="17"/>
      <c r="AD83" s="22">
        <f t="shared" si="39"/>
        <v>45.8</v>
      </c>
      <c r="AE83" s="22">
        <f t="shared" si="65"/>
        <v>1558940.4</v>
      </c>
      <c r="AF83" s="22"/>
      <c r="AG83" s="22"/>
      <c r="AH83" s="22">
        <f t="shared" si="66"/>
        <v>1543304.23</v>
      </c>
      <c r="AI83" s="22">
        <f t="shared" si="67"/>
        <v>15636.17</v>
      </c>
      <c r="AJ83" s="22">
        <f t="shared" si="68"/>
        <v>593659.6</v>
      </c>
      <c r="AK83" s="22">
        <f t="shared" si="80"/>
        <v>2152600</v>
      </c>
      <c r="AL83" s="22">
        <f t="shared" si="81"/>
        <v>0</v>
      </c>
      <c r="AM83" s="22">
        <f t="shared" si="69"/>
        <v>0</v>
      </c>
      <c r="AN83" s="22">
        <f t="shared" si="70"/>
        <v>0</v>
      </c>
      <c r="AO83" s="22">
        <f t="shared" si="71"/>
        <v>0</v>
      </c>
      <c r="AP83" s="22">
        <f t="shared" si="72"/>
        <v>0</v>
      </c>
      <c r="AQ83" s="22">
        <f t="shared" si="82"/>
        <v>0</v>
      </c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</row>
    <row r="84" spans="1:56" s="3" customFormat="1" hidden="1" x14ac:dyDescent="0.25">
      <c r="A84" s="17"/>
      <c r="B84" s="18" t="s">
        <v>66</v>
      </c>
      <c r="C84" s="19" t="s">
        <v>58</v>
      </c>
      <c r="D84" s="19"/>
      <c r="E84" s="19"/>
      <c r="F84" s="19"/>
      <c r="G84" s="19"/>
      <c r="H84" s="19"/>
      <c r="I84" s="20">
        <v>3</v>
      </c>
      <c r="J84" s="24">
        <v>1</v>
      </c>
      <c r="K84" s="17">
        <v>3</v>
      </c>
      <c r="L84" s="22">
        <v>62.4</v>
      </c>
      <c r="M84" s="22">
        <v>34038</v>
      </c>
      <c r="N84" s="22">
        <v>47000</v>
      </c>
      <c r="O84" s="60">
        <f t="shared" si="46"/>
        <v>0.98997000000000002</v>
      </c>
      <c r="P84" s="60">
        <v>1.0030000000000001E-2</v>
      </c>
      <c r="Q84" s="32">
        <f t="shared" si="76"/>
        <v>2932800</v>
      </c>
      <c r="R84" s="32">
        <f t="shared" si="77"/>
        <v>2102667.77</v>
      </c>
      <c r="S84" s="32">
        <f t="shared" si="78"/>
        <v>21303.43</v>
      </c>
      <c r="T84" s="32">
        <f t="shared" si="79"/>
        <v>808828.8</v>
      </c>
      <c r="U84" s="88">
        <v>0</v>
      </c>
      <c r="V84" s="23">
        <v>44196</v>
      </c>
      <c r="W84" s="17" t="s">
        <v>59</v>
      </c>
      <c r="X84" s="17"/>
      <c r="Y84" s="17"/>
      <c r="Z84" s="17"/>
      <c r="AA84" s="17"/>
      <c r="AB84" s="17"/>
      <c r="AC84" s="17"/>
      <c r="AD84" s="22">
        <f t="shared" si="39"/>
        <v>62.4</v>
      </c>
      <c r="AE84" s="22">
        <f t="shared" si="65"/>
        <v>2123971.2000000002</v>
      </c>
      <c r="AF84" s="22"/>
      <c r="AG84" s="22"/>
      <c r="AH84" s="22">
        <f t="shared" si="66"/>
        <v>2102667.77</v>
      </c>
      <c r="AI84" s="22">
        <f t="shared" si="67"/>
        <v>21303.43</v>
      </c>
      <c r="AJ84" s="22">
        <f t="shared" si="68"/>
        <v>808828.8</v>
      </c>
      <c r="AK84" s="22">
        <f t="shared" si="80"/>
        <v>2932800</v>
      </c>
      <c r="AL84" s="22">
        <f t="shared" si="81"/>
        <v>0</v>
      </c>
      <c r="AM84" s="22">
        <f t="shared" si="69"/>
        <v>0</v>
      </c>
      <c r="AN84" s="22">
        <f t="shared" si="70"/>
        <v>0</v>
      </c>
      <c r="AO84" s="22">
        <f t="shared" si="71"/>
        <v>0</v>
      </c>
      <c r="AP84" s="22">
        <f t="shared" si="72"/>
        <v>0</v>
      </c>
      <c r="AQ84" s="22">
        <f t="shared" si="82"/>
        <v>0</v>
      </c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</row>
    <row r="85" spans="1:56" s="3" customFormat="1" ht="15.75" hidden="1" customHeight="1" x14ac:dyDescent="0.25">
      <c r="A85" s="17"/>
      <c r="B85" s="18" t="s">
        <v>67</v>
      </c>
      <c r="C85" s="19"/>
      <c r="D85" s="19" t="s">
        <v>62</v>
      </c>
      <c r="E85" s="19"/>
      <c r="F85" s="19"/>
      <c r="G85" s="19"/>
      <c r="H85" s="19"/>
      <c r="I85" s="20">
        <v>2</v>
      </c>
      <c r="J85" s="24">
        <v>1</v>
      </c>
      <c r="K85" s="17">
        <v>2</v>
      </c>
      <c r="L85" s="22">
        <v>51.5</v>
      </c>
      <c r="M85" s="22">
        <v>34038</v>
      </c>
      <c r="N85" s="22">
        <v>47000</v>
      </c>
      <c r="O85" s="60">
        <f t="shared" si="46"/>
        <v>0.98997000000000002</v>
      </c>
      <c r="P85" s="60">
        <v>1.0030000000000001E-2</v>
      </c>
      <c r="Q85" s="32">
        <f t="shared" si="76"/>
        <v>2420500</v>
      </c>
      <c r="R85" s="32">
        <f t="shared" si="77"/>
        <v>1735374.84</v>
      </c>
      <c r="S85" s="32">
        <f t="shared" si="78"/>
        <v>17582.16</v>
      </c>
      <c r="T85" s="32">
        <f t="shared" si="79"/>
        <v>667543</v>
      </c>
      <c r="U85" s="88">
        <v>0</v>
      </c>
      <c r="V85" s="23">
        <v>44196</v>
      </c>
      <c r="W85" s="17"/>
      <c r="X85" s="17" t="s">
        <v>59</v>
      </c>
      <c r="Y85" s="17"/>
      <c r="Z85" s="17"/>
      <c r="AA85" s="17"/>
      <c r="AB85" s="17"/>
      <c r="AC85" s="17"/>
      <c r="AD85" s="22">
        <f t="shared" si="39"/>
        <v>0</v>
      </c>
      <c r="AE85" s="22">
        <f t="shared" si="65"/>
        <v>0</v>
      </c>
      <c r="AF85" s="22"/>
      <c r="AG85" s="22"/>
      <c r="AH85" s="22">
        <f t="shared" si="66"/>
        <v>0</v>
      </c>
      <c r="AI85" s="22">
        <f t="shared" si="67"/>
        <v>0</v>
      </c>
      <c r="AJ85" s="22">
        <f t="shared" si="68"/>
        <v>0</v>
      </c>
      <c r="AK85" s="22">
        <f t="shared" si="80"/>
        <v>0</v>
      </c>
      <c r="AL85" s="22">
        <f t="shared" si="81"/>
        <v>51.5</v>
      </c>
      <c r="AM85" s="22">
        <f t="shared" si="69"/>
        <v>1752957</v>
      </c>
      <c r="AN85" s="22">
        <f t="shared" si="70"/>
        <v>1735374.84</v>
      </c>
      <c r="AO85" s="22">
        <f t="shared" si="71"/>
        <v>17582.16</v>
      </c>
      <c r="AP85" s="22">
        <f t="shared" si="72"/>
        <v>667543</v>
      </c>
      <c r="AQ85" s="22">
        <f t="shared" si="82"/>
        <v>2420500</v>
      </c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</row>
    <row r="86" spans="1:56" s="3" customFormat="1" hidden="1" x14ac:dyDescent="0.25">
      <c r="A86" s="24">
        <v>6</v>
      </c>
      <c r="B86" s="25" t="s">
        <v>91</v>
      </c>
      <c r="C86" s="33"/>
      <c r="D86" s="33"/>
      <c r="E86" s="33"/>
      <c r="F86" s="33"/>
      <c r="G86" s="33"/>
      <c r="H86" s="33"/>
      <c r="I86" s="27">
        <f>SUM(I87:I96)</f>
        <v>27</v>
      </c>
      <c r="J86" s="27">
        <f t="shared" ref="J86:L86" si="83">SUM(J87:J96)</f>
        <v>10</v>
      </c>
      <c r="K86" s="27">
        <f t="shared" si="83"/>
        <v>0</v>
      </c>
      <c r="L86" s="28">
        <f t="shared" si="83"/>
        <v>323</v>
      </c>
      <c r="M86" s="34"/>
      <c r="N86" s="34"/>
      <c r="O86" s="34"/>
      <c r="P86" s="34"/>
      <c r="Q86" s="28">
        <f t="shared" ref="Q86:U86" si="84">SUM(Q87:Q96)</f>
        <v>15181000</v>
      </c>
      <c r="R86" s="28">
        <f t="shared" si="84"/>
        <v>10884001.449999999</v>
      </c>
      <c r="S86" s="28">
        <f t="shared" si="84"/>
        <v>110272.55</v>
      </c>
      <c r="T86" s="28">
        <f t="shared" si="84"/>
        <v>4186726</v>
      </c>
      <c r="U86" s="28">
        <f t="shared" si="84"/>
        <v>0</v>
      </c>
      <c r="V86" s="23">
        <v>44196</v>
      </c>
      <c r="W86" s="30"/>
      <c r="X86" s="30"/>
      <c r="Y86" s="30"/>
      <c r="Z86" s="30"/>
      <c r="AA86" s="30"/>
      <c r="AB86" s="30"/>
      <c r="AC86" s="30"/>
      <c r="AD86" s="28">
        <f t="shared" ref="AD86:AZ86" si="85">SUM(AD87:AD96)</f>
        <v>247.9</v>
      </c>
      <c r="AE86" s="22">
        <f t="shared" si="65"/>
        <v>8438020.1999999993</v>
      </c>
      <c r="AF86" s="22"/>
      <c r="AG86" s="22"/>
      <c r="AH86" s="22">
        <f t="shared" si="66"/>
        <v>8353386.8600000003</v>
      </c>
      <c r="AI86" s="22">
        <f t="shared" si="67"/>
        <v>84633.34</v>
      </c>
      <c r="AJ86" s="22">
        <f t="shared" si="68"/>
        <v>3213279.8</v>
      </c>
      <c r="AK86" s="28">
        <f t="shared" si="85"/>
        <v>11651300</v>
      </c>
      <c r="AL86" s="28">
        <f t="shared" si="85"/>
        <v>75.099999999999994</v>
      </c>
      <c r="AM86" s="22">
        <f t="shared" si="69"/>
        <v>2556253.7999999998</v>
      </c>
      <c r="AN86" s="22">
        <f t="shared" si="70"/>
        <v>2530614.5699999998</v>
      </c>
      <c r="AO86" s="22">
        <f t="shared" si="71"/>
        <v>25639.23</v>
      </c>
      <c r="AP86" s="22">
        <f t="shared" si="72"/>
        <v>973446.2</v>
      </c>
      <c r="AQ86" s="28">
        <f t="shared" si="85"/>
        <v>3529700</v>
      </c>
      <c r="AR86" s="28">
        <f t="shared" si="85"/>
        <v>0</v>
      </c>
      <c r="AS86" s="28">
        <f t="shared" si="85"/>
        <v>0</v>
      </c>
      <c r="AT86" s="28">
        <f t="shared" si="85"/>
        <v>0</v>
      </c>
      <c r="AU86" s="28">
        <f t="shared" si="85"/>
        <v>0</v>
      </c>
      <c r="AV86" s="28">
        <f t="shared" si="85"/>
        <v>0</v>
      </c>
      <c r="AW86" s="28">
        <f t="shared" si="85"/>
        <v>0</v>
      </c>
      <c r="AX86" s="28">
        <f t="shared" si="85"/>
        <v>0</v>
      </c>
      <c r="AY86" s="28">
        <f t="shared" si="85"/>
        <v>0</v>
      </c>
      <c r="AZ86" s="28">
        <f t="shared" si="85"/>
        <v>0</v>
      </c>
      <c r="BA86" s="30"/>
      <c r="BB86" s="30"/>
      <c r="BC86" s="30"/>
      <c r="BD86" s="30"/>
    </row>
    <row r="87" spans="1:56" s="3" customFormat="1" hidden="1" x14ac:dyDescent="0.25">
      <c r="A87" s="30"/>
      <c r="B87" s="25" t="s">
        <v>57</v>
      </c>
      <c r="C87" s="26"/>
      <c r="D87" s="26" t="s">
        <v>62</v>
      </c>
      <c r="E87" s="26"/>
      <c r="F87" s="26"/>
      <c r="G87" s="26"/>
      <c r="H87" s="26"/>
      <c r="I87" s="27">
        <v>3</v>
      </c>
      <c r="J87" s="24">
        <v>1</v>
      </c>
      <c r="K87" s="30"/>
      <c r="L87" s="28">
        <v>45.7</v>
      </c>
      <c r="M87" s="22">
        <v>34038</v>
      </c>
      <c r="N87" s="22">
        <v>47000</v>
      </c>
      <c r="O87" s="60">
        <f t="shared" si="46"/>
        <v>0.98997000000000002</v>
      </c>
      <c r="P87" s="60">
        <v>1.0030000000000001E-2</v>
      </c>
      <c r="Q87" s="32">
        <f t="shared" ref="Q87:Q96" si="86">L87*N87</f>
        <v>2147900</v>
      </c>
      <c r="R87" s="32">
        <f t="shared" ref="R87:R96" si="87">IF(N87&lt;M87,(L87*M87*O87)*N87/M87,L87*M87*O87)</f>
        <v>1539934.57</v>
      </c>
      <c r="S87" s="32">
        <f t="shared" ref="S87:S96" si="88">IF(N87&lt;M87,(L87*M87*P87)*N87/M87,L87*M87*P87)</f>
        <v>15602.03</v>
      </c>
      <c r="T87" s="32">
        <f t="shared" ref="T87:T96" si="89">Q87-R87-S87-U87</f>
        <v>592363.4</v>
      </c>
      <c r="U87" s="88">
        <v>0</v>
      </c>
      <c r="V87" s="23">
        <v>44196</v>
      </c>
      <c r="W87" s="24"/>
      <c r="X87" s="24" t="s">
        <v>59</v>
      </c>
      <c r="Y87" s="30"/>
      <c r="Z87" s="30"/>
      <c r="AA87" s="30"/>
      <c r="AB87" s="30"/>
      <c r="AC87" s="30"/>
      <c r="AD87" s="22">
        <f t="shared" ref="AD87:AD109" si="90">IF(W87&gt;0,L87,0)</f>
        <v>0</v>
      </c>
      <c r="AE87" s="22">
        <f t="shared" si="65"/>
        <v>0</v>
      </c>
      <c r="AF87" s="22"/>
      <c r="AG87" s="22"/>
      <c r="AH87" s="22">
        <f t="shared" si="66"/>
        <v>0</v>
      </c>
      <c r="AI87" s="22">
        <f t="shared" si="67"/>
        <v>0</v>
      </c>
      <c r="AJ87" s="22">
        <f t="shared" si="68"/>
        <v>0</v>
      </c>
      <c r="AK87" s="22">
        <f t="shared" ref="AK87:AK96" si="91">IF(W87&gt;0,Q87,0)</f>
        <v>0</v>
      </c>
      <c r="AL87" s="22">
        <f t="shared" ref="AL87:AL96" si="92">IF(X87&gt;0,L87,0)</f>
        <v>45.7</v>
      </c>
      <c r="AM87" s="22">
        <f t="shared" si="69"/>
        <v>1555536.6</v>
      </c>
      <c r="AN87" s="22">
        <f t="shared" si="70"/>
        <v>1539934.57</v>
      </c>
      <c r="AO87" s="22">
        <f t="shared" si="71"/>
        <v>15602.03</v>
      </c>
      <c r="AP87" s="22">
        <f t="shared" si="72"/>
        <v>592363.4</v>
      </c>
      <c r="AQ87" s="22">
        <f t="shared" ref="AQ87:AQ96" si="93">IF(X87&gt;0,Q87,0)</f>
        <v>2147900</v>
      </c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</row>
    <row r="88" spans="1:56" s="3" customFormat="1" hidden="1" x14ac:dyDescent="0.25">
      <c r="A88" s="30"/>
      <c r="B88" s="25" t="s">
        <v>92</v>
      </c>
      <c r="C88" s="26" t="s">
        <v>58</v>
      </c>
      <c r="D88" s="26"/>
      <c r="E88" s="26"/>
      <c r="F88" s="26"/>
      <c r="G88" s="26"/>
      <c r="H88" s="26"/>
      <c r="I88" s="27">
        <v>3</v>
      </c>
      <c r="J88" s="24">
        <v>1</v>
      </c>
      <c r="K88" s="30"/>
      <c r="L88" s="28">
        <v>10.9</v>
      </c>
      <c r="M88" s="22">
        <v>34038</v>
      </c>
      <c r="N88" s="22">
        <v>47000</v>
      </c>
      <c r="O88" s="60">
        <f t="shared" si="46"/>
        <v>0.98997000000000002</v>
      </c>
      <c r="P88" s="60">
        <v>1.0030000000000001E-2</v>
      </c>
      <c r="Q88" s="32">
        <f t="shared" si="86"/>
        <v>512300</v>
      </c>
      <c r="R88" s="32">
        <f t="shared" si="87"/>
        <v>367292.93</v>
      </c>
      <c r="S88" s="32">
        <f t="shared" si="88"/>
        <v>3721.27</v>
      </c>
      <c r="T88" s="32">
        <f t="shared" si="89"/>
        <v>141285.79999999999</v>
      </c>
      <c r="U88" s="88">
        <v>0</v>
      </c>
      <c r="V88" s="23">
        <v>44196</v>
      </c>
      <c r="W88" s="24" t="s">
        <v>59</v>
      </c>
      <c r="X88" s="24"/>
      <c r="Y88" s="30"/>
      <c r="Z88" s="30"/>
      <c r="AA88" s="30"/>
      <c r="AB88" s="30"/>
      <c r="AC88" s="30"/>
      <c r="AD88" s="22">
        <f t="shared" si="90"/>
        <v>10.9</v>
      </c>
      <c r="AE88" s="22">
        <f t="shared" si="65"/>
        <v>371014.2</v>
      </c>
      <c r="AF88" s="22"/>
      <c r="AG88" s="22"/>
      <c r="AH88" s="22">
        <f t="shared" si="66"/>
        <v>367292.93</v>
      </c>
      <c r="AI88" s="22">
        <f t="shared" si="67"/>
        <v>3721.27</v>
      </c>
      <c r="AJ88" s="22">
        <f t="shared" si="68"/>
        <v>141285.79999999999</v>
      </c>
      <c r="AK88" s="22">
        <f t="shared" si="91"/>
        <v>512300</v>
      </c>
      <c r="AL88" s="22">
        <f t="shared" si="92"/>
        <v>0</v>
      </c>
      <c r="AM88" s="22">
        <f t="shared" si="69"/>
        <v>0</v>
      </c>
      <c r="AN88" s="22">
        <f t="shared" si="70"/>
        <v>0</v>
      </c>
      <c r="AO88" s="22">
        <f t="shared" si="71"/>
        <v>0</v>
      </c>
      <c r="AP88" s="22">
        <f t="shared" si="72"/>
        <v>0</v>
      </c>
      <c r="AQ88" s="22">
        <f t="shared" si="93"/>
        <v>0</v>
      </c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</row>
    <row r="89" spans="1:56" s="3" customFormat="1" hidden="1" x14ac:dyDescent="0.25">
      <c r="A89" s="30"/>
      <c r="B89" s="25" t="s">
        <v>93</v>
      </c>
      <c r="C89" s="26" t="s">
        <v>58</v>
      </c>
      <c r="D89" s="26"/>
      <c r="E89" s="26"/>
      <c r="F89" s="26"/>
      <c r="G89" s="26"/>
      <c r="H89" s="26"/>
      <c r="I89" s="27">
        <v>3</v>
      </c>
      <c r="J89" s="24">
        <v>1</v>
      </c>
      <c r="K89" s="30"/>
      <c r="L89" s="28">
        <v>11.6</v>
      </c>
      <c r="M89" s="22">
        <v>34038</v>
      </c>
      <c r="N89" s="22">
        <v>47000</v>
      </c>
      <c r="O89" s="60">
        <f t="shared" si="46"/>
        <v>0.98997000000000002</v>
      </c>
      <c r="P89" s="60">
        <v>1.0030000000000001E-2</v>
      </c>
      <c r="Q89" s="32">
        <f t="shared" si="86"/>
        <v>545200</v>
      </c>
      <c r="R89" s="32">
        <f t="shared" si="87"/>
        <v>390880.55</v>
      </c>
      <c r="S89" s="32">
        <f t="shared" si="88"/>
        <v>3960.25</v>
      </c>
      <c r="T89" s="32">
        <f t="shared" si="89"/>
        <v>150359.20000000001</v>
      </c>
      <c r="U89" s="88">
        <v>0</v>
      </c>
      <c r="V89" s="23">
        <v>44196</v>
      </c>
      <c r="W89" s="24" t="s">
        <v>59</v>
      </c>
      <c r="X89" s="24"/>
      <c r="Y89" s="30"/>
      <c r="Z89" s="30"/>
      <c r="AA89" s="30"/>
      <c r="AB89" s="30"/>
      <c r="AC89" s="30"/>
      <c r="AD89" s="22">
        <f t="shared" si="90"/>
        <v>11.6</v>
      </c>
      <c r="AE89" s="22">
        <f t="shared" si="65"/>
        <v>394840.8</v>
      </c>
      <c r="AF89" s="22"/>
      <c r="AG89" s="22"/>
      <c r="AH89" s="22">
        <f t="shared" si="66"/>
        <v>390880.55</v>
      </c>
      <c r="AI89" s="22">
        <f t="shared" si="67"/>
        <v>3960.25</v>
      </c>
      <c r="AJ89" s="22">
        <f t="shared" si="68"/>
        <v>150359.20000000001</v>
      </c>
      <c r="AK89" s="22">
        <f t="shared" si="91"/>
        <v>545200</v>
      </c>
      <c r="AL89" s="22">
        <f t="shared" si="92"/>
        <v>0</v>
      </c>
      <c r="AM89" s="22">
        <f t="shared" si="69"/>
        <v>0</v>
      </c>
      <c r="AN89" s="22">
        <f t="shared" si="70"/>
        <v>0</v>
      </c>
      <c r="AO89" s="22">
        <f t="shared" si="71"/>
        <v>0</v>
      </c>
      <c r="AP89" s="22">
        <f t="shared" si="72"/>
        <v>0</v>
      </c>
      <c r="AQ89" s="22">
        <f t="shared" si="93"/>
        <v>0</v>
      </c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</row>
    <row r="90" spans="1:56" s="3" customFormat="1" hidden="1" x14ac:dyDescent="0.25">
      <c r="A90" s="30"/>
      <c r="B90" s="25" t="s">
        <v>94</v>
      </c>
      <c r="C90" s="26" t="s">
        <v>58</v>
      </c>
      <c r="D90" s="26"/>
      <c r="E90" s="26"/>
      <c r="F90" s="26"/>
      <c r="G90" s="26"/>
      <c r="H90" s="26"/>
      <c r="I90" s="27">
        <v>3</v>
      </c>
      <c r="J90" s="24">
        <v>1</v>
      </c>
      <c r="K90" s="30"/>
      <c r="L90" s="28">
        <v>18.5</v>
      </c>
      <c r="M90" s="22">
        <v>34038</v>
      </c>
      <c r="N90" s="22">
        <v>47000</v>
      </c>
      <c r="O90" s="60">
        <f t="shared" si="46"/>
        <v>0.98997000000000002</v>
      </c>
      <c r="P90" s="60">
        <v>1.0030000000000001E-2</v>
      </c>
      <c r="Q90" s="32">
        <f t="shared" si="86"/>
        <v>869500</v>
      </c>
      <c r="R90" s="32">
        <f t="shared" si="87"/>
        <v>623387.07999999996</v>
      </c>
      <c r="S90" s="32">
        <f t="shared" si="88"/>
        <v>6315.92</v>
      </c>
      <c r="T90" s="32">
        <f t="shared" si="89"/>
        <v>239797</v>
      </c>
      <c r="U90" s="88">
        <v>0</v>
      </c>
      <c r="V90" s="23">
        <v>44196</v>
      </c>
      <c r="W90" s="24" t="s">
        <v>59</v>
      </c>
      <c r="X90" s="24"/>
      <c r="Y90" s="30"/>
      <c r="Z90" s="30"/>
      <c r="AA90" s="30"/>
      <c r="AB90" s="30"/>
      <c r="AC90" s="30"/>
      <c r="AD90" s="22">
        <f t="shared" si="90"/>
        <v>18.5</v>
      </c>
      <c r="AE90" s="22">
        <f t="shared" si="65"/>
        <v>629703</v>
      </c>
      <c r="AF90" s="22"/>
      <c r="AG90" s="22"/>
      <c r="AH90" s="22">
        <f t="shared" si="66"/>
        <v>623387.07999999996</v>
      </c>
      <c r="AI90" s="22">
        <f t="shared" si="67"/>
        <v>6315.92</v>
      </c>
      <c r="AJ90" s="22">
        <f t="shared" si="68"/>
        <v>239797</v>
      </c>
      <c r="AK90" s="22">
        <f t="shared" si="91"/>
        <v>869500</v>
      </c>
      <c r="AL90" s="22">
        <f t="shared" si="92"/>
        <v>0</v>
      </c>
      <c r="AM90" s="22">
        <f t="shared" si="69"/>
        <v>0</v>
      </c>
      <c r="AN90" s="22">
        <f t="shared" si="70"/>
        <v>0</v>
      </c>
      <c r="AO90" s="22">
        <f t="shared" si="71"/>
        <v>0</v>
      </c>
      <c r="AP90" s="22">
        <f t="shared" si="72"/>
        <v>0</v>
      </c>
      <c r="AQ90" s="22">
        <f t="shared" si="93"/>
        <v>0</v>
      </c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</row>
    <row r="91" spans="1:56" s="3" customFormat="1" hidden="1" x14ac:dyDescent="0.25">
      <c r="A91" s="30"/>
      <c r="B91" s="25" t="s">
        <v>61</v>
      </c>
      <c r="C91" s="26" t="s">
        <v>58</v>
      </c>
      <c r="D91" s="26"/>
      <c r="E91" s="26"/>
      <c r="F91" s="26"/>
      <c r="G91" s="26"/>
      <c r="H91" s="26"/>
      <c r="I91" s="27">
        <v>3</v>
      </c>
      <c r="J91" s="24">
        <v>1</v>
      </c>
      <c r="K91" s="30"/>
      <c r="L91" s="28">
        <v>46.1</v>
      </c>
      <c r="M91" s="22">
        <v>34038</v>
      </c>
      <c r="N91" s="22">
        <v>47000</v>
      </c>
      <c r="O91" s="60">
        <f t="shared" si="46"/>
        <v>0.98997000000000002</v>
      </c>
      <c r="P91" s="60">
        <v>1.0030000000000001E-2</v>
      </c>
      <c r="Q91" s="32">
        <f t="shared" si="86"/>
        <v>2166700</v>
      </c>
      <c r="R91" s="32">
        <f t="shared" si="87"/>
        <v>1553413.21</v>
      </c>
      <c r="S91" s="32">
        <f t="shared" si="88"/>
        <v>15738.59</v>
      </c>
      <c r="T91" s="32">
        <f t="shared" si="89"/>
        <v>597548.19999999995</v>
      </c>
      <c r="U91" s="88">
        <v>0</v>
      </c>
      <c r="V91" s="23">
        <v>44196</v>
      </c>
      <c r="W91" s="24" t="s">
        <v>59</v>
      </c>
      <c r="X91" s="24"/>
      <c r="Y91" s="30"/>
      <c r="Z91" s="30"/>
      <c r="AA91" s="30"/>
      <c r="AB91" s="30"/>
      <c r="AC91" s="30"/>
      <c r="AD91" s="22">
        <f t="shared" si="90"/>
        <v>46.1</v>
      </c>
      <c r="AE91" s="22">
        <f t="shared" si="65"/>
        <v>1569151.8</v>
      </c>
      <c r="AF91" s="22"/>
      <c r="AG91" s="22"/>
      <c r="AH91" s="22">
        <f t="shared" si="66"/>
        <v>1553413.21</v>
      </c>
      <c r="AI91" s="22">
        <f t="shared" si="67"/>
        <v>15738.59</v>
      </c>
      <c r="AJ91" s="22">
        <f t="shared" si="68"/>
        <v>597548.19999999995</v>
      </c>
      <c r="AK91" s="22">
        <f t="shared" si="91"/>
        <v>2166700</v>
      </c>
      <c r="AL91" s="22">
        <f t="shared" si="92"/>
        <v>0</v>
      </c>
      <c r="AM91" s="22">
        <f t="shared" si="69"/>
        <v>0</v>
      </c>
      <c r="AN91" s="22">
        <f t="shared" si="70"/>
        <v>0</v>
      </c>
      <c r="AO91" s="22">
        <f t="shared" si="71"/>
        <v>0</v>
      </c>
      <c r="AP91" s="22">
        <f t="shared" si="72"/>
        <v>0</v>
      </c>
      <c r="AQ91" s="22">
        <f t="shared" si="93"/>
        <v>0</v>
      </c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</row>
    <row r="92" spans="1:56" s="3" customFormat="1" hidden="1" x14ac:dyDescent="0.25">
      <c r="A92" s="30"/>
      <c r="B92" s="25" t="s">
        <v>63</v>
      </c>
      <c r="C92" s="26" t="s">
        <v>58</v>
      </c>
      <c r="D92" s="26"/>
      <c r="E92" s="26"/>
      <c r="F92" s="26"/>
      <c r="G92" s="26"/>
      <c r="H92" s="26"/>
      <c r="I92" s="27">
        <v>3</v>
      </c>
      <c r="J92" s="24">
        <v>1</v>
      </c>
      <c r="K92" s="30"/>
      <c r="L92" s="28">
        <v>58.5</v>
      </c>
      <c r="M92" s="22">
        <v>34038</v>
      </c>
      <c r="N92" s="22">
        <v>47000</v>
      </c>
      <c r="O92" s="60">
        <f t="shared" si="46"/>
        <v>0.98997000000000002</v>
      </c>
      <c r="P92" s="60">
        <v>1.0030000000000001E-2</v>
      </c>
      <c r="Q92" s="32">
        <f t="shared" si="86"/>
        <v>2749500</v>
      </c>
      <c r="R92" s="32">
        <f t="shared" si="87"/>
        <v>1971251.03</v>
      </c>
      <c r="S92" s="32">
        <f t="shared" si="88"/>
        <v>19971.97</v>
      </c>
      <c r="T92" s="32">
        <f t="shared" si="89"/>
        <v>758277</v>
      </c>
      <c r="U92" s="88">
        <v>0</v>
      </c>
      <c r="V92" s="23">
        <v>44196</v>
      </c>
      <c r="W92" s="24" t="s">
        <v>59</v>
      </c>
      <c r="X92" s="24"/>
      <c r="Y92" s="30"/>
      <c r="Z92" s="30"/>
      <c r="AA92" s="30"/>
      <c r="AB92" s="30"/>
      <c r="AC92" s="30"/>
      <c r="AD92" s="22">
        <f t="shared" si="90"/>
        <v>58.5</v>
      </c>
      <c r="AE92" s="22">
        <f t="shared" si="65"/>
        <v>1991223</v>
      </c>
      <c r="AF92" s="22"/>
      <c r="AG92" s="22"/>
      <c r="AH92" s="22">
        <f t="shared" si="66"/>
        <v>1971251.03</v>
      </c>
      <c r="AI92" s="22">
        <f t="shared" si="67"/>
        <v>19971.97</v>
      </c>
      <c r="AJ92" s="22">
        <f t="shared" si="68"/>
        <v>758277</v>
      </c>
      <c r="AK92" s="22">
        <f t="shared" si="91"/>
        <v>2749500</v>
      </c>
      <c r="AL92" s="22">
        <f t="shared" si="92"/>
        <v>0</v>
      </c>
      <c r="AM92" s="22">
        <f t="shared" si="69"/>
        <v>0</v>
      </c>
      <c r="AN92" s="22">
        <f t="shared" si="70"/>
        <v>0</v>
      </c>
      <c r="AO92" s="22">
        <f t="shared" si="71"/>
        <v>0</v>
      </c>
      <c r="AP92" s="22">
        <f t="shared" si="72"/>
        <v>0</v>
      </c>
      <c r="AQ92" s="22">
        <f t="shared" si="93"/>
        <v>0</v>
      </c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</row>
    <row r="93" spans="1:56" s="3" customFormat="1" hidden="1" x14ac:dyDescent="0.25">
      <c r="A93" s="30"/>
      <c r="B93" s="25" t="s">
        <v>95</v>
      </c>
      <c r="C93" s="26" t="s">
        <v>58</v>
      </c>
      <c r="D93" s="26"/>
      <c r="E93" s="26"/>
      <c r="F93" s="26"/>
      <c r="G93" s="26"/>
      <c r="H93" s="26"/>
      <c r="I93" s="27">
        <v>2</v>
      </c>
      <c r="J93" s="24">
        <v>1</v>
      </c>
      <c r="K93" s="30"/>
      <c r="L93" s="28">
        <v>11</v>
      </c>
      <c r="M93" s="22">
        <v>34038</v>
      </c>
      <c r="N93" s="22">
        <v>47000</v>
      </c>
      <c r="O93" s="60">
        <f t="shared" si="46"/>
        <v>0.98997000000000002</v>
      </c>
      <c r="P93" s="60">
        <v>1.0030000000000001E-2</v>
      </c>
      <c r="Q93" s="32">
        <f t="shared" si="86"/>
        <v>517000</v>
      </c>
      <c r="R93" s="32">
        <f t="shared" si="87"/>
        <v>370662.59</v>
      </c>
      <c r="S93" s="32">
        <f t="shared" si="88"/>
        <v>3755.41</v>
      </c>
      <c r="T93" s="32">
        <f t="shared" si="89"/>
        <v>142582</v>
      </c>
      <c r="U93" s="88">
        <v>0</v>
      </c>
      <c r="V93" s="23">
        <v>44196</v>
      </c>
      <c r="W93" s="24" t="s">
        <v>59</v>
      </c>
      <c r="X93" s="24"/>
      <c r="Y93" s="30"/>
      <c r="Z93" s="30"/>
      <c r="AA93" s="30"/>
      <c r="AB93" s="30"/>
      <c r="AC93" s="30"/>
      <c r="AD93" s="22">
        <f t="shared" si="90"/>
        <v>11</v>
      </c>
      <c r="AE93" s="22">
        <f t="shared" si="65"/>
        <v>374418</v>
      </c>
      <c r="AF93" s="22"/>
      <c r="AG93" s="22"/>
      <c r="AH93" s="22">
        <f t="shared" si="66"/>
        <v>370662.59</v>
      </c>
      <c r="AI93" s="22">
        <f t="shared" si="67"/>
        <v>3755.41</v>
      </c>
      <c r="AJ93" s="22">
        <f t="shared" si="68"/>
        <v>142582</v>
      </c>
      <c r="AK93" s="22">
        <f t="shared" si="91"/>
        <v>517000</v>
      </c>
      <c r="AL93" s="22">
        <f t="shared" si="92"/>
        <v>0</v>
      </c>
      <c r="AM93" s="22">
        <f t="shared" si="69"/>
        <v>0</v>
      </c>
      <c r="AN93" s="22">
        <f t="shared" si="70"/>
        <v>0</v>
      </c>
      <c r="AO93" s="22">
        <f t="shared" si="71"/>
        <v>0</v>
      </c>
      <c r="AP93" s="22">
        <f t="shared" si="72"/>
        <v>0</v>
      </c>
      <c r="AQ93" s="22">
        <f t="shared" si="93"/>
        <v>0</v>
      </c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</row>
    <row r="94" spans="1:56" s="3" customFormat="1" hidden="1" x14ac:dyDescent="0.25">
      <c r="A94" s="30"/>
      <c r="B94" s="25" t="s">
        <v>96</v>
      </c>
      <c r="C94" s="26"/>
      <c r="D94" s="26" t="s">
        <v>62</v>
      </c>
      <c r="E94" s="26"/>
      <c r="F94" s="26"/>
      <c r="G94" s="26"/>
      <c r="H94" s="26"/>
      <c r="I94" s="27">
        <v>1</v>
      </c>
      <c r="J94" s="24">
        <v>1</v>
      </c>
      <c r="K94" s="30"/>
      <c r="L94" s="28">
        <v>29.4</v>
      </c>
      <c r="M94" s="22">
        <v>34038</v>
      </c>
      <c r="N94" s="22">
        <v>47000</v>
      </c>
      <c r="O94" s="60">
        <f t="shared" si="46"/>
        <v>0.98997000000000002</v>
      </c>
      <c r="P94" s="60">
        <v>1.0030000000000001E-2</v>
      </c>
      <c r="Q94" s="32">
        <f t="shared" si="86"/>
        <v>1381800</v>
      </c>
      <c r="R94" s="32">
        <f t="shared" si="87"/>
        <v>990680.01</v>
      </c>
      <c r="S94" s="32">
        <f t="shared" si="88"/>
        <v>10037.19</v>
      </c>
      <c r="T94" s="32">
        <f t="shared" si="89"/>
        <v>381082.8</v>
      </c>
      <c r="U94" s="88">
        <v>0</v>
      </c>
      <c r="V94" s="23">
        <v>44196</v>
      </c>
      <c r="W94" s="24"/>
      <c r="X94" s="24" t="s">
        <v>59</v>
      </c>
      <c r="Y94" s="30"/>
      <c r="Z94" s="30"/>
      <c r="AA94" s="30"/>
      <c r="AB94" s="30"/>
      <c r="AC94" s="30"/>
      <c r="AD94" s="22">
        <f t="shared" si="90"/>
        <v>0</v>
      </c>
      <c r="AE94" s="22">
        <f t="shared" si="65"/>
        <v>0</v>
      </c>
      <c r="AF94" s="22"/>
      <c r="AG94" s="22"/>
      <c r="AH94" s="22">
        <f t="shared" si="66"/>
        <v>0</v>
      </c>
      <c r="AI94" s="22">
        <f t="shared" si="67"/>
        <v>0</v>
      </c>
      <c r="AJ94" s="22">
        <f t="shared" si="68"/>
        <v>0</v>
      </c>
      <c r="AK94" s="22">
        <f t="shared" si="91"/>
        <v>0</v>
      </c>
      <c r="AL94" s="22">
        <f t="shared" si="92"/>
        <v>29.4</v>
      </c>
      <c r="AM94" s="22">
        <f t="shared" si="69"/>
        <v>1000717.2</v>
      </c>
      <c r="AN94" s="22">
        <f t="shared" si="70"/>
        <v>990680.01</v>
      </c>
      <c r="AO94" s="22">
        <f t="shared" si="71"/>
        <v>10037.19</v>
      </c>
      <c r="AP94" s="22">
        <f t="shared" si="72"/>
        <v>381082.8</v>
      </c>
      <c r="AQ94" s="22">
        <f t="shared" si="93"/>
        <v>1381800</v>
      </c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</row>
    <row r="95" spans="1:56" s="3" customFormat="1" hidden="1" x14ac:dyDescent="0.25">
      <c r="A95" s="30"/>
      <c r="B95" s="25" t="s">
        <v>65</v>
      </c>
      <c r="C95" s="26" t="s">
        <v>58</v>
      </c>
      <c r="D95" s="26"/>
      <c r="E95" s="26"/>
      <c r="F95" s="26"/>
      <c r="G95" s="26"/>
      <c r="H95" s="26"/>
      <c r="I95" s="27">
        <v>1</v>
      </c>
      <c r="J95" s="24">
        <v>1</v>
      </c>
      <c r="K95" s="30"/>
      <c r="L95" s="28">
        <v>45.6</v>
      </c>
      <c r="M95" s="22">
        <v>34038</v>
      </c>
      <c r="N95" s="22">
        <v>47000</v>
      </c>
      <c r="O95" s="60">
        <f t="shared" si="46"/>
        <v>0.98997000000000002</v>
      </c>
      <c r="P95" s="60">
        <v>1.0030000000000001E-2</v>
      </c>
      <c r="Q95" s="32">
        <f t="shared" si="86"/>
        <v>2143200</v>
      </c>
      <c r="R95" s="32">
        <f t="shared" si="87"/>
        <v>1536564.91</v>
      </c>
      <c r="S95" s="32">
        <f t="shared" si="88"/>
        <v>15567.89</v>
      </c>
      <c r="T95" s="32">
        <f t="shared" si="89"/>
        <v>591067.19999999995</v>
      </c>
      <c r="U95" s="88">
        <v>0</v>
      </c>
      <c r="V95" s="23">
        <v>44196</v>
      </c>
      <c r="W95" s="24" t="s">
        <v>59</v>
      </c>
      <c r="X95" s="24"/>
      <c r="Y95" s="30"/>
      <c r="Z95" s="30"/>
      <c r="AA95" s="30"/>
      <c r="AB95" s="30"/>
      <c r="AC95" s="30"/>
      <c r="AD95" s="22">
        <f t="shared" si="90"/>
        <v>45.6</v>
      </c>
      <c r="AE95" s="22">
        <f t="shared" si="65"/>
        <v>1552132.8</v>
      </c>
      <c r="AF95" s="22"/>
      <c r="AG95" s="22"/>
      <c r="AH95" s="22">
        <f t="shared" si="66"/>
        <v>1536564.91</v>
      </c>
      <c r="AI95" s="22">
        <f t="shared" si="67"/>
        <v>15567.89</v>
      </c>
      <c r="AJ95" s="22">
        <f t="shared" si="68"/>
        <v>591067.19999999995</v>
      </c>
      <c r="AK95" s="22">
        <f t="shared" si="91"/>
        <v>2143200</v>
      </c>
      <c r="AL95" s="22">
        <f t="shared" si="92"/>
        <v>0</v>
      </c>
      <c r="AM95" s="22">
        <f t="shared" si="69"/>
        <v>0</v>
      </c>
      <c r="AN95" s="22">
        <f t="shared" si="70"/>
        <v>0</v>
      </c>
      <c r="AO95" s="22">
        <f t="shared" si="71"/>
        <v>0</v>
      </c>
      <c r="AP95" s="22">
        <f t="shared" si="72"/>
        <v>0</v>
      </c>
      <c r="AQ95" s="22">
        <f t="shared" si="93"/>
        <v>0</v>
      </c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</row>
    <row r="96" spans="1:56" s="3" customFormat="1" ht="15.75" hidden="1" customHeight="1" x14ac:dyDescent="0.25">
      <c r="A96" s="30"/>
      <c r="B96" s="25" t="s">
        <v>67</v>
      </c>
      <c r="C96" s="26" t="s">
        <v>58</v>
      </c>
      <c r="D96" s="26"/>
      <c r="E96" s="26"/>
      <c r="F96" s="26"/>
      <c r="G96" s="26"/>
      <c r="H96" s="26"/>
      <c r="I96" s="27">
        <v>5</v>
      </c>
      <c r="J96" s="24">
        <v>1</v>
      </c>
      <c r="K96" s="30"/>
      <c r="L96" s="28">
        <v>45.7</v>
      </c>
      <c r="M96" s="22">
        <v>34038</v>
      </c>
      <c r="N96" s="22">
        <v>47000</v>
      </c>
      <c r="O96" s="60">
        <f t="shared" si="46"/>
        <v>0.98997000000000002</v>
      </c>
      <c r="P96" s="60">
        <v>1.0030000000000001E-2</v>
      </c>
      <c r="Q96" s="32">
        <f t="shared" si="86"/>
        <v>2147900</v>
      </c>
      <c r="R96" s="32">
        <f t="shared" si="87"/>
        <v>1539934.57</v>
      </c>
      <c r="S96" s="32">
        <f t="shared" si="88"/>
        <v>15602.03</v>
      </c>
      <c r="T96" s="32">
        <f t="shared" si="89"/>
        <v>592363.4</v>
      </c>
      <c r="U96" s="88">
        <v>0</v>
      </c>
      <c r="V96" s="23">
        <v>44196</v>
      </c>
      <c r="W96" s="24" t="s">
        <v>59</v>
      </c>
      <c r="X96" s="24"/>
      <c r="Y96" s="30"/>
      <c r="Z96" s="30"/>
      <c r="AA96" s="30"/>
      <c r="AB96" s="30"/>
      <c r="AC96" s="30"/>
      <c r="AD96" s="22">
        <f t="shared" si="90"/>
        <v>45.7</v>
      </c>
      <c r="AE96" s="22">
        <f t="shared" si="65"/>
        <v>1555536.6</v>
      </c>
      <c r="AF96" s="22"/>
      <c r="AG96" s="22"/>
      <c r="AH96" s="22">
        <f t="shared" si="66"/>
        <v>1539934.57</v>
      </c>
      <c r="AI96" s="22">
        <f t="shared" si="67"/>
        <v>15602.03</v>
      </c>
      <c r="AJ96" s="22">
        <f t="shared" si="68"/>
        <v>592363.4</v>
      </c>
      <c r="AK96" s="22">
        <f t="shared" si="91"/>
        <v>2147900</v>
      </c>
      <c r="AL96" s="22">
        <f t="shared" si="92"/>
        <v>0</v>
      </c>
      <c r="AM96" s="22">
        <f t="shared" si="69"/>
        <v>0</v>
      </c>
      <c r="AN96" s="22">
        <f t="shared" si="70"/>
        <v>0</v>
      </c>
      <c r="AO96" s="22">
        <f t="shared" si="71"/>
        <v>0</v>
      </c>
      <c r="AP96" s="22">
        <f t="shared" si="72"/>
        <v>0</v>
      </c>
      <c r="AQ96" s="22">
        <f t="shared" si="93"/>
        <v>0</v>
      </c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</row>
    <row r="97" spans="1:56" s="35" customFormat="1" hidden="1" x14ac:dyDescent="0.25">
      <c r="A97" s="24">
        <v>7</v>
      </c>
      <c r="B97" s="25" t="s">
        <v>97</v>
      </c>
      <c r="C97" s="26"/>
      <c r="D97" s="26"/>
      <c r="E97" s="26"/>
      <c r="F97" s="26"/>
      <c r="G97" s="26"/>
      <c r="H97" s="26"/>
      <c r="I97" s="27">
        <f>SUM(I98:I105)</f>
        <v>22</v>
      </c>
      <c r="J97" s="27">
        <f t="shared" ref="J97:L97" si="94">SUM(J98:J105)</f>
        <v>8</v>
      </c>
      <c r="K97" s="27">
        <f t="shared" si="94"/>
        <v>0</v>
      </c>
      <c r="L97" s="28">
        <f t="shared" si="94"/>
        <v>414.2</v>
      </c>
      <c r="M97" s="28"/>
      <c r="N97" s="28"/>
      <c r="O97" s="28"/>
      <c r="P97" s="28"/>
      <c r="Q97" s="28">
        <f t="shared" ref="Q97:U97" si="95">SUM(Q98:Q105)</f>
        <v>19467400</v>
      </c>
      <c r="R97" s="28">
        <f t="shared" si="95"/>
        <v>13957131.26</v>
      </c>
      <c r="S97" s="28">
        <f t="shared" si="95"/>
        <v>141408.34</v>
      </c>
      <c r="T97" s="28">
        <f t="shared" si="95"/>
        <v>5368860.4000000004</v>
      </c>
      <c r="U97" s="28">
        <f t="shared" si="95"/>
        <v>0</v>
      </c>
      <c r="V97" s="23">
        <v>44196</v>
      </c>
      <c r="W97" s="24"/>
      <c r="X97" s="24"/>
      <c r="Y97" s="24"/>
      <c r="Z97" s="24"/>
      <c r="AA97" s="24"/>
      <c r="AB97" s="24"/>
      <c r="AC97" s="24"/>
      <c r="AD97" s="28">
        <f t="shared" ref="AD97:AZ97" si="96">SUM(AD98:AD105)</f>
        <v>309</v>
      </c>
      <c r="AE97" s="22">
        <f t="shared" si="65"/>
        <v>10517742</v>
      </c>
      <c r="AF97" s="22"/>
      <c r="AG97" s="22"/>
      <c r="AH97" s="22">
        <f t="shared" si="66"/>
        <v>10412249.050000001</v>
      </c>
      <c r="AI97" s="22">
        <f t="shared" si="67"/>
        <v>105492.95</v>
      </c>
      <c r="AJ97" s="22">
        <f t="shared" si="68"/>
        <v>4005258</v>
      </c>
      <c r="AK97" s="28">
        <f t="shared" si="96"/>
        <v>14523000</v>
      </c>
      <c r="AL97" s="28">
        <f t="shared" si="96"/>
        <v>105.2</v>
      </c>
      <c r="AM97" s="22">
        <f t="shared" si="69"/>
        <v>3580797.6</v>
      </c>
      <c r="AN97" s="22">
        <f t="shared" si="70"/>
        <v>3544882.2</v>
      </c>
      <c r="AO97" s="22">
        <f t="shared" si="71"/>
        <v>35915.4</v>
      </c>
      <c r="AP97" s="22">
        <f t="shared" si="72"/>
        <v>1363602.4</v>
      </c>
      <c r="AQ97" s="28">
        <f t="shared" si="96"/>
        <v>4944400</v>
      </c>
      <c r="AR97" s="28">
        <f t="shared" si="96"/>
        <v>0</v>
      </c>
      <c r="AS97" s="28">
        <f t="shared" si="96"/>
        <v>0</v>
      </c>
      <c r="AT97" s="28">
        <f t="shared" si="96"/>
        <v>0</v>
      </c>
      <c r="AU97" s="28">
        <f t="shared" si="96"/>
        <v>0</v>
      </c>
      <c r="AV97" s="28">
        <f t="shared" si="96"/>
        <v>0</v>
      </c>
      <c r="AW97" s="28">
        <f t="shared" si="96"/>
        <v>0</v>
      </c>
      <c r="AX97" s="28">
        <f t="shared" si="96"/>
        <v>0</v>
      </c>
      <c r="AY97" s="28">
        <f t="shared" si="96"/>
        <v>0</v>
      </c>
      <c r="AZ97" s="28">
        <f t="shared" si="96"/>
        <v>0</v>
      </c>
      <c r="BA97" s="24"/>
      <c r="BB97" s="24"/>
      <c r="BC97" s="24"/>
      <c r="BD97" s="24"/>
    </row>
    <row r="98" spans="1:56" s="3" customFormat="1" hidden="1" x14ac:dyDescent="0.25">
      <c r="A98" s="30"/>
      <c r="B98" s="25" t="s">
        <v>57</v>
      </c>
      <c r="C98" s="26" t="s">
        <v>58</v>
      </c>
      <c r="D98" s="26"/>
      <c r="E98" s="26"/>
      <c r="F98" s="26"/>
      <c r="G98" s="26"/>
      <c r="H98" s="26"/>
      <c r="I98" s="27">
        <v>1</v>
      </c>
      <c r="J98" s="24">
        <v>1</v>
      </c>
      <c r="K98" s="30"/>
      <c r="L98" s="28">
        <v>44.3</v>
      </c>
      <c r="M98" s="22">
        <v>34038</v>
      </c>
      <c r="N98" s="22">
        <v>47000</v>
      </c>
      <c r="O98" s="60">
        <f t="shared" si="46"/>
        <v>0.98997000000000002</v>
      </c>
      <c r="P98" s="60">
        <v>1.0030000000000001E-2</v>
      </c>
      <c r="Q98" s="32">
        <f t="shared" ref="Q98:Q105" si="97">L98*N98</f>
        <v>2082100</v>
      </c>
      <c r="R98" s="32">
        <f t="shared" ref="R98:R105" si="98">IF(N98&lt;M98,(L98*M98*O98)*N98/M98,L98*M98*O98)</f>
        <v>1492759.33</v>
      </c>
      <c r="S98" s="32">
        <f t="shared" ref="S98:S105" si="99">IF(N98&lt;M98,(L98*M98*P98)*N98/M98,L98*M98*P98)</f>
        <v>15124.07</v>
      </c>
      <c r="T98" s="32">
        <f t="shared" ref="T98:T105" si="100">Q98-R98-S98-U98</f>
        <v>574216.6</v>
      </c>
      <c r="U98" s="88">
        <v>0</v>
      </c>
      <c r="V98" s="23">
        <v>44196</v>
      </c>
      <c r="W98" s="24" t="s">
        <v>59</v>
      </c>
      <c r="X98" s="30"/>
      <c r="Y98" s="30"/>
      <c r="Z98" s="30"/>
      <c r="AA98" s="30"/>
      <c r="AB98" s="30"/>
      <c r="AC98" s="30"/>
      <c r="AD98" s="22">
        <f t="shared" si="90"/>
        <v>44.3</v>
      </c>
      <c r="AE98" s="22">
        <f t="shared" si="65"/>
        <v>1507883.4</v>
      </c>
      <c r="AF98" s="22"/>
      <c r="AG98" s="22"/>
      <c r="AH98" s="22">
        <f t="shared" si="66"/>
        <v>1492759.33</v>
      </c>
      <c r="AI98" s="22">
        <f t="shared" si="67"/>
        <v>15124.07</v>
      </c>
      <c r="AJ98" s="22">
        <f t="shared" si="68"/>
        <v>574216.6</v>
      </c>
      <c r="AK98" s="22">
        <f t="shared" ref="AK98:AK105" si="101">IF(W98&gt;0,Q98,0)</f>
        <v>2082100</v>
      </c>
      <c r="AL98" s="22">
        <f t="shared" ref="AL98:AL105" si="102">IF(X98&gt;0,L98,0)</f>
        <v>0</v>
      </c>
      <c r="AM98" s="22">
        <f t="shared" si="69"/>
        <v>0</v>
      </c>
      <c r="AN98" s="22">
        <f t="shared" si="70"/>
        <v>0</v>
      </c>
      <c r="AO98" s="22">
        <f t="shared" si="71"/>
        <v>0</v>
      </c>
      <c r="AP98" s="22">
        <f t="shared" si="72"/>
        <v>0</v>
      </c>
      <c r="AQ98" s="22">
        <f t="shared" ref="AQ98:AQ105" si="103">IF(X98&gt;0,Q98,0)</f>
        <v>0</v>
      </c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</row>
    <row r="99" spans="1:56" s="3" customFormat="1" hidden="1" x14ac:dyDescent="0.25">
      <c r="A99" s="30"/>
      <c r="B99" s="25" t="s">
        <v>60</v>
      </c>
      <c r="C99" s="26" t="s">
        <v>58</v>
      </c>
      <c r="D99" s="26"/>
      <c r="E99" s="26"/>
      <c r="F99" s="26"/>
      <c r="G99" s="26"/>
      <c r="H99" s="26"/>
      <c r="I99" s="27">
        <v>2</v>
      </c>
      <c r="J99" s="24">
        <v>1</v>
      </c>
      <c r="K99" s="24"/>
      <c r="L99" s="28">
        <v>55.3</v>
      </c>
      <c r="M99" s="22">
        <v>34038</v>
      </c>
      <c r="N99" s="22">
        <v>47000</v>
      </c>
      <c r="O99" s="60">
        <f t="shared" si="46"/>
        <v>0.98997000000000002</v>
      </c>
      <c r="P99" s="60">
        <v>1.0030000000000001E-2</v>
      </c>
      <c r="Q99" s="32">
        <f t="shared" si="97"/>
        <v>2599100</v>
      </c>
      <c r="R99" s="32">
        <f t="shared" si="98"/>
        <v>1863421.92</v>
      </c>
      <c r="S99" s="32">
        <f t="shared" si="99"/>
        <v>18879.48</v>
      </c>
      <c r="T99" s="32">
        <f t="shared" si="100"/>
        <v>716798.6</v>
      </c>
      <c r="U99" s="88">
        <v>0</v>
      </c>
      <c r="V99" s="23">
        <v>44196</v>
      </c>
      <c r="W99" s="24" t="s">
        <v>59</v>
      </c>
      <c r="X99" s="30"/>
      <c r="Y99" s="30"/>
      <c r="Z99" s="30"/>
      <c r="AA99" s="30"/>
      <c r="AB99" s="30"/>
      <c r="AC99" s="30"/>
      <c r="AD99" s="22">
        <f t="shared" si="90"/>
        <v>55.3</v>
      </c>
      <c r="AE99" s="22">
        <f t="shared" si="65"/>
        <v>1882301.4</v>
      </c>
      <c r="AF99" s="22"/>
      <c r="AG99" s="22"/>
      <c r="AH99" s="22">
        <f t="shared" si="66"/>
        <v>1863421.92</v>
      </c>
      <c r="AI99" s="22">
        <f t="shared" si="67"/>
        <v>18879.48</v>
      </c>
      <c r="AJ99" s="22">
        <f t="shared" si="68"/>
        <v>716798.6</v>
      </c>
      <c r="AK99" s="22">
        <f t="shared" si="101"/>
        <v>2599100</v>
      </c>
      <c r="AL99" s="22">
        <f t="shared" si="102"/>
        <v>0</v>
      </c>
      <c r="AM99" s="22">
        <f t="shared" si="69"/>
        <v>0</v>
      </c>
      <c r="AN99" s="22">
        <f t="shared" si="70"/>
        <v>0</v>
      </c>
      <c r="AO99" s="22">
        <f t="shared" si="71"/>
        <v>0</v>
      </c>
      <c r="AP99" s="22">
        <f t="shared" si="72"/>
        <v>0</v>
      </c>
      <c r="AQ99" s="22">
        <f t="shared" si="103"/>
        <v>0</v>
      </c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</row>
    <row r="100" spans="1:56" s="3" customFormat="1" hidden="1" x14ac:dyDescent="0.25">
      <c r="A100" s="30"/>
      <c r="B100" s="25" t="s">
        <v>61</v>
      </c>
      <c r="C100" s="26" t="s">
        <v>58</v>
      </c>
      <c r="D100" s="26"/>
      <c r="E100" s="26"/>
      <c r="F100" s="26"/>
      <c r="G100" s="26"/>
      <c r="H100" s="26"/>
      <c r="I100" s="27">
        <v>3</v>
      </c>
      <c r="J100" s="24">
        <v>1</v>
      </c>
      <c r="K100" s="30"/>
      <c r="L100" s="28">
        <v>44.1</v>
      </c>
      <c r="M100" s="22">
        <v>34038</v>
      </c>
      <c r="N100" s="22">
        <v>47000</v>
      </c>
      <c r="O100" s="60">
        <f t="shared" si="46"/>
        <v>0.98997000000000002</v>
      </c>
      <c r="P100" s="60">
        <v>1.0030000000000001E-2</v>
      </c>
      <c r="Q100" s="32">
        <f t="shared" si="97"/>
        <v>2072700</v>
      </c>
      <c r="R100" s="32">
        <f t="shared" si="98"/>
        <v>1486020.01</v>
      </c>
      <c r="S100" s="32">
        <f t="shared" si="99"/>
        <v>15055.79</v>
      </c>
      <c r="T100" s="32">
        <f t="shared" si="100"/>
        <v>571624.19999999995</v>
      </c>
      <c r="U100" s="88">
        <v>0</v>
      </c>
      <c r="V100" s="23">
        <v>44196</v>
      </c>
      <c r="W100" s="24" t="s">
        <v>59</v>
      </c>
      <c r="X100" s="30"/>
      <c r="Y100" s="30"/>
      <c r="Z100" s="30"/>
      <c r="AA100" s="30"/>
      <c r="AB100" s="30"/>
      <c r="AC100" s="30"/>
      <c r="AD100" s="22">
        <f t="shared" si="90"/>
        <v>44.1</v>
      </c>
      <c r="AE100" s="22">
        <f t="shared" si="65"/>
        <v>1501075.8</v>
      </c>
      <c r="AF100" s="22"/>
      <c r="AG100" s="22"/>
      <c r="AH100" s="22">
        <f t="shared" si="66"/>
        <v>1486020.01</v>
      </c>
      <c r="AI100" s="22">
        <f t="shared" si="67"/>
        <v>15055.79</v>
      </c>
      <c r="AJ100" s="22">
        <f t="shared" si="68"/>
        <v>571624.19999999995</v>
      </c>
      <c r="AK100" s="22">
        <f t="shared" si="101"/>
        <v>2072700</v>
      </c>
      <c r="AL100" s="22">
        <f t="shared" si="102"/>
        <v>0</v>
      </c>
      <c r="AM100" s="22">
        <f t="shared" si="69"/>
        <v>0</v>
      </c>
      <c r="AN100" s="22">
        <f t="shared" si="70"/>
        <v>0</v>
      </c>
      <c r="AO100" s="22">
        <f t="shared" si="71"/>
        <v>0</v>
      </c>
      <c r="AP100" s="22">
        <f t="shared" si="72"/>
        <v>0</v>
      </c>
      <c r="AQ100" s="22">
        <f t="shared" si="103"/>
        <v>0</v>
      </c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</row>
    <row r="101" spans="1:56" s="3" customFormat="1" hidden="1" x14ac:dyDescent="0.25">
      <c r="A101" s="30"/>
      <c r="B101" s="25" t="s">
        <v>63</v>
      </c>
      <c r="C101" s="26" t="s">
        <v>58</v>
      </c>
      <c r="D101" s="26"/>
      <c r="E101" s="26"/>
      <c r="F101" s="26"/>
      <c r="G101" s="26"/>
      <c r="H101" s="26"/>
      <c r="I101" s="27">
        <v>6</v>
      </c>
      <c r="J101" s="24">
        <v>1</v>
      </c>
      <c r="K101" s="30"/>
      <c r="L101" s="28">
        <v>56.9</v>
      </c>
      <c r="M101" s="22">
        <v>34038</v>
      </c>
      <c r="N101" s="22">
        <v>47000</v>
      </c>
      <c r="O101" s="60">
        <f t="shared" si="46"/>
        <v>0.98997000000000002</v>
      </c>
      <c r="P101" s="60">
        <v>1.0030000000000001E-2</v>
      </c>
      <c r="Q101" s="32">
        <f t="shared" si="97"/>
        <v>2674300</v>
      </c>
      <c r="R101" s="32">
        <f t="shared" si="98"/>
        <v>1917336.48</v>
      </c>
      <c r="S101" s="32">
        <f t="shared" si="99"/>
        <v>19425.72</v>
      </c>
      <c r="T101" s="32">
        <f t="shared" si="100"/>
        <v>737537.8</v>
      </c>
      <c r="U101" s="88">
        <v>0</v>
      </c>
      <c r="V101" s="23">
        <v>44196</v>
      </c>
      <c r="W101" s="24" t="s">
        <v>59</v>
      </c>
      <c r="X101" s="30"/>
      <c r="Y101" s="30"/>
      <c r="Z101" s="30"/>
      <c r="AA101" s="30"/>
      <c r="AB101" s="30"/>
      <c r="AC101" s="30"/>
      <c r="AD101" s="22">
        <f t="shared" si="90"/>
        <v>56.9</v>
      </c>
      <c r="AE101" s="22">
        <f t="shared" si="65"/>
        <v>1936762.2</v>
      </c>
      <c r="AF101" s="22"/>
      <c r="AG101" s="22"/>
      <c r="AH101" s="22">
        <f t="shared" si="66"/>
        <v>1917336.48</v>
      </c>
      <c r="AI101" s="22">
        <f t="shared" si="67"/>
        <v>19425.72</v>
      </c>
      <c r="AJ101" s="22">
        <f t="shared" si="68"/>
        <v>737537.8</v>
      </c>
      <c r="AK101" s="22">
        <f t="shared" si="101"/>
        <v>2674300</v>
      </c>
      <c r="AL101" s="22">
        <f t="shared" si="102"/>
        <v>0</v>
      </c>
      <c r="AM101" s="22">
        <f t="shared" si="69"/>
        <v>0</v>
      </c>
      <c r="AN101" s="22">
        <f t="shared" si="70"/>
        <v>0</v>
      </c>
      <c r="AO101" s="22">
        <f t="shared" si="71"/>
        <v>0</v>
      </c>
      <c r="AP101" s="22">
        <f t="shared" si="72"/>
        <v>0</v>
      </c>
      <c r="AQ101" s="22">
        <f t="shared" si="103"/>
        <v>0</v>
      </c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</row>
    <row r="102" spans="1:56" s="3" customFormat="1" hidden="1" x14ac:dyDescent="0.25">
      <c r="A102" s="30"/>
      <c r="B102" s="25" t="s">
        <v>64</v>
      </c>
      <c r="C102" s="26" t="s">
        <v>58</v>
      </c>
      <c r="D102" s="26"/>
      <c r="E102" s="26"/>
      <c r="F102" s="26"/>
      <c r="G102" s="26"/>
      <c r="H102" s="26"/>
      <c r="I102" s="27">
        <v>2</v>
      </c>
      <c r="J102" s="24">
        <v>1</v>
      </c>
      <c r="K102" s="24"/>
      <c r="L102" s="28">
        <v>52.5</v>
      </c>
      <c r="M102" s="22">
        <v>34038</v>
      </c>
      <c r="N102" s="22">
        <v>47000</v>
      </c>
      <c r="O102" s="60">
        <f t="shared" si="46"/>
        <v>0.98997000000000002</v>
      </c>
      <c r="P102" s="60">
        <v>1.0030000000000001E-2</v>
      </c>
      <c r="Q102" s="32">
        <f t="shared" si="97"/>
        <v>2467500</v>
      </c>
      <c r="R102" s="32">
        <f t="shared" si="98"/>
        <v>1769071.44</v>
      </c>
      <c r="S102" s="32">
        <f t="shared" si="99"/>
        <v>17923.560000000001</v>
      </c>
      <c r="T102" s="32">
        <f t="shared" si="100"/>
        <v>680505</v>
      </c>
      <c r="U102" s="88">
        <v>0</v>
      </c>
      <c r="V102" s="23">
        <v>44196</v>
      </c>
      <c r="W102" s="24" t="s">
        <v>59</v>
      </c>
      <c r="X102" s="30"/>
      <c r="Y102" s="30"/>
      <c r="Z102" s="30"/>
      <c r="AA102" s="30"/>
      <c r="AB102" s="30"/>
      <c r="AC102" s="30"/>
      <c r="AD102" s="22">
        <f t="shared" si="90"/>
        <v>52.5</v>
      </c>
      <c r="AE102" s="22">
        <f t="shared" si="65"/>
        <v>1786995</v>
      </c>
      <c r="AF102" s="22"/>
      <c r="AG102" s="22"/>
      <c r="AH102" s="22">
        <f t="shared" si="66"/>
        <v>1769071.44</v>
      </c>
      <c r="AI102" s="22">
        <f t="shared" si="67"/>
        <v>17923.560000000001</v>
      </c>
      <c r="AJ102" s="22">
        <f t="shared" si="68"/>
        <v>680505</v>
      </c>
      <c r="AK102" s="22">
        <f t="shared" si="101"/>
        <v>2467500</v>
      </c>
      <c r="AL102" s="22">
        <f t="shared" si="102"/>
        <v>0</v>
      </c>
      <c r="AM102" s="22">
        <f t="shared" si="69"/>
        <v>0</v>
      </c>
      <c r="AN102" s="22">
        <f t="shared" si="70"/>
        <v>0</v>
      </c>
      <c r="AO102" s="22">
        <f t="shared" si="71"/>
        <v>0</v>
      </c>
      <c r="AP102" s="22">
        <f t="shared" si="72"/>
        <v>0</v>
      </c>
      <c r="AQ102" s="22">
        <f t="shared" si="103"/>
        <v>0</v>
      </c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</row>
    <row r="103" spans="1:56" s="3" customFormat="1" hidden="1" x14ac:dyDescent="0.25">
      <c r="A103" s="30"/>
      <c r="B103" s="25" t="s">
        <v>65</v>
      </c>
      <c r="C103" s="26" t="s">
        <v>58</v>
      </c>
      <c r="D103" s="26"/>
      <c r="E103" s="26"/>
      <c r="F103" s="26"/>
      <c r="G103" s="26"/>
      <c r="H103" s="26"/>
      <c r="I103" s="27">
        <v>5</v>
      </c>
      <c r="J103" s="24">
        <v>1</v>
      </c>
      <c r="K103" s="30"/>
      <c r="L103" s="28">
        <v>55.9</v>
      </c>
      <c r="M103" s="22">
        <v>34038</v>
      </c>
      <c r="N103" s="22">
        <v>47000</v>
      </c>
      <c r="O103" s="60">
        <f t="shared" si="46"/>
        <v>0.98997000000000002</v>
      </c>
      <c r="P103" s="60">
        <v>1.0030000000000001E-2</v>
      </c>
      <c r="Q103" s="32">
        <f t="shared" si="97"/>
        <v>2627300</v>
      </c>
      <c r="R103" s="32">
        <f t="shared" si="98"/>
        <v>1883639.88</v>
      </c>
      <c r="S103" s="32">
        <f t="shared" si="99"/>
        <v>19084.32</v>
      </c>
      <c r="T103" s="32">
        <f t="shared" si="100"/>
        <v>724575.8</v>
      </c>
      <c r="U103" s="88">
        <v>0</v>
      </c>
      <c r="V103" s="23">
        <v>44196</v>
      </c>
      <c r="W103" s="24" t="s">
        <v>59</v>
      </c>
      <c r="X103" s="30"/>
      <c r="Y103" s="30"/>
      <c r="Z103" s="30"/>
      <c r="AA103" s="30"/>
      <c r="AB103" s="30"/>
      <c r="AC103" s="30"/>
      <c r="AD103" s="22">
        <f t="shared" si="90"/>
        <v>55.9</v>
      </c>
      <c r="AE103" s="22">
        <f t="shared" si="65"/>
        <v>1902724.2</v>
      </c>
      <c r="AF103" s="22"/>
      <c r="AG103" s="22"/>
      <c r="AH103" s="22">
        <f t="shared" si="66"/>
        <v>1883639.88</v>
      </c>
      <c r="AI103" s="22">
        <f t="shared" si="67"/>
        <v>19084.32</v>
      </c>
      <c r="AJ103" s="22">
        <f t="shared" si="68"/>
        <v>724575.8</v>
      </c>
      <c r="AK103" s="22">
        <f t="shared" si="101"/>
        <v>2627300</v>
      </c>
      <c r="AL103" s="22">
        <f t="shared" si="102"/>
        <v>0</v>
      </c>
      <c r="AM103" s="22">
        <f t="shared" si="69"/>
        <v>0</v>
      </c>
      <c r="AN103" s="22">
        <f t="shared" si="70"/>
        <v>0</v>
      </c>
      <c r="AO103" s="22">
        <f t="shared" si="71"/>
        <v>0</v>
      </c>
      <c r="AP103" s="22">
        <f t="shared" si="72"/>
        <v>0</v>
      </c>
      <c r="AQ103" s="22">
        <f t="shared" si="103"/>
        <v>0</v>
      </c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</row>
    <row r="104" spans="1:56" s="3" customFormat="1" hidden="1" x14ac:dyDescent="0.25">
      <c r="A104" s="30"/>
      <c r="B104" s="25" t="s">
        <v>66</v>
      </c>
      <c r="C104" s="26"/>
      <c r="D104" s="26" t="s">
        <v>62</v>
      </c>
      <c r="E104" s="26"/>
      <c r="F104" s="26"/>
      <c r="G104" s="26"/>
      <c r="H104" s="26"/>
      <c r="I104" s="27">
        <v>2</v>
      </c>
      <c r="J104" s="24">
        <v>1</v>
      </c>
      <c r="K104" s="30"/>
      <c r="L104" s="28">
        <v>50.8</v>
      </c>
      <c r="M104" s="22">
        <v>34038</v>
      </c>
      <c r="N104" s="22">
        <v>47000</v>
      </c>
      <c r="O104" s="60">
        <f t="shared" si="46"/>
        <v>0.98997000000000002</v>
      </c>
      <c r="P104" s="60">
        <v>1.0030000000000001E-2</v>
      </c>
      <c r="Q104" s="32">
        <f t="shared" si="97"/>
        <v>2387600</v>
      </c>
      <c r="R104" s="32">
        <f t="shared" si="98"/>
        <v>1711787.22</v>
      </c>
      <c r="S104" s="32">
        <f t="shared" si="99"/>
        <v>17343.18</v>
      </c>
      <c r="T104" s="32">
        <f t="shared" si="100"/>
        <v>658469.6</v>
      </c>
      <c r="U104" s="88">
        <v>0</v>
      </c>
      <c r="V104" s="23">
        <v>44196</v>
      </c>
      <c r="W104" s="30"/>
      <c r="X104" s="24" t="s">
        <v>59</v>
      </c>
      <c r="Y104" s="30"/>
      <c r="Z104" s="30"/>
      <c r="AA104" s="30"/>
      <c r="AB104" s="30"/>
      <c r="AC104" s="30"/>
      <c r="AD104" s="22">
        <f t="shared" si="90"/>
        <v>0</v>
      </c>
      <c r="AE104" s="22">
        <f t="shared" si="65"/>
        <v>0</v>
      </c>
      <c r="AF104" s="22"/>
      <c r="AG104" s="22"/>
      <c r="AH104" s="22">
        <f t="shared" si="66"/>
        <v>0</v>
      </c>
      <c r="AI104" s="22">
        <f t="shared" si="67"/>
        <v>0</v>
      </c>
      <c r="AJ104" s="22">
        <f t="shared" si="68"/>
        <v>0</v>
      </c>
      <c r="AK104" s="22">
        <f t="shared" si="101"/>
        <v>0</v>
      </c>
      <c r="AL104" s="22">
        <f t="shared" si="102"/>
        <v>50.8</v>
      </c>
      <c r="AM104" s="22">
        <f t="shared" si="69"/>
        <v>1729130.4</v>
      </c>
      <c r="AN104" s="22">
        <f t="shared" si="70"/>
        <v>1711787.22</v>
      </c>
      <c r="AO104" s="22">
        <f t="shared" si="71"/>
        <v>17343.18</v>
      </c>
      <c r="AP104" s="22">
        <f t="shared" si="72"/>
        <v>658469.6</v>
      </c>
      <c r="AQ104" s="22">
        <f t="shared" si="103"/>
        <v>2387600</v>
      </c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</row>
    <row r="105" spans="1:56" s="3" customFormat="1" ht="15.75" hidden="1" customHeight="1" x14ac:dyDescent="0.25">
      <c r="A105" s="30"/>
      <c r="B105" s="25" t="s">
        <v>67</v>
      </c>
      <c r="C105" s="26"/>
      <c r="D105" s="26" t="s">
        <v>62</v>
      </c>
      <c r="E105" s="26"/>
      <c r="F105" s="26"/>
      <c r="G105" s="26"/>
      <c r="H105" s="26"/>
      <c r="I105" s="27">
        <v>1</v>
      </c>
      <c r="J105" s="24">
        <v>1</v>
      </c>
      <c r="K105" s="30"/>
      <c r="L105" s="28">
        <v>54.4</v>
      </c>
      <c r="M105" s="22">
        <v>34038</v>
      </c>
      <c r="N105" s="22">
        <v>47000</v>
      </c>
      <c r="O105" s="60">
        <f t="shared" si="46"/>
        <v>0.98997000000000002</v>
      </c>
      <c r="P105" s="60">
        <v>1.0030000000000001E-2</v>
      </c>
      <c r="Q105" s="32">
        <f t="shared" si="97"/>
        <v>2556800</v>
      </c>
      <c r="R105" s="32">
        <f t="shared" si="98"/>
        <v>1833094.98</v>
      </c>
      <c r="S105" s="32">
        <f t="shared" si="99"/>
        <v>18572.22</v>
      </c>
      <c r="T105" s="32">
        <f t="shared" si="100"/>
        <v>705132.8</v>
      </c>
      <c r="U105" s="88">
        <v>0</v>
      </c>
      <c r="V105" s="23">
        <v>44196</v>
      </c>
      <c r="W105" s="30"/>
      <c r="X105" s="24" t="s">
        <v>59</v>
      </c>
      <c r="Y105" s="30"/>
      <c r="Z105" s="30"/>
      <c r="AA105" s="30"/>
      <c r="AB105" s="30"/>
      <c r="AC105" s="30"/>
      <c r="AD105" s="22">
        <f t="shared" si="90"/>
        <v>0</v>
      </c>
      <c r="AE105" s="22">
        <f t="shared" si="65"/>
        <v>0</v>
      </c>
      <c r="AF105" s="22"/>
      <c r="AG105" s="22"/>
      <c r="AH105" s="22">
        <f t="shared" si="66"/>
        <v>0</v>
      </c>
      <c r="AI105" s="22">
        <f t="shared" si="67"/>
        <v>0</v>
      </c>
      <c r="AJ105" s="22">
        <f t="shared" si="68"/>
        <v>0</v>
      </c>
      <c r="AK105" s="22">
        <f t="shared" si="101"/>
        <v>0</v>
      </c>
      <c r="AL105" s="22">
        <f t="shared" si="102"/>
        <v>54.4</v>
      </c>
      <c r="AM105" s="22">
        <f t="shared" si="69"/>
        <v>1851667.2</v>
      </c>
      <c r="AN105" s="22">
        <f t="shared" si="70"/>
        <v>1833094.98</v>
      </c>
      <c r="AO105" s="22">
        <f t="shared" si="71"/>
        <v>18572.22</v>
      </c>
      <c r="AP105" s="22">
        <f t="shared" si="72"/>
        <v>705132.8</v>
      </c>
      <c r="AQ105" s="22">
        <f t="shared" si="103"/>
        <v>2556800</v>
      </c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</row>
    <row r="106" spans="1:56" s="3" customFormat="1" hidden="1" x14ac:dyDescent="0.25">
      <c r="A106" s="17">
        <v>8</v>
      </c>
      <c r="B106" s="18" t="s">
        <v>98</v>
      </c>
      <c r="C106" s="19"/>
      <c r="D106" s="19"/>
      <c r="E106" s="19"/>
      <c r="F106" s="19"/>
      <c r="G106" s="19"/>
      <c r="H106" s="19"/>
      <c r="I106" s="20">
        <f>SUM(I107:I109)</f>
        <v>9</v>
      </c>
      <c r="J106" s="20">
        <f t="shared" ref="J106:L106" si="104">SUM(J107:J109)</f>
        <v>3</v>
      </c>
      <c r="K106" s="20">
        <f t="shared" si="104"/>
        <v>4</v>
      </c>
      <c r="L106" s="21">
        <f t="shared" si="104"/>
        <v>68.099999999999994</v>
      </c>
      <c r="M106" s="22"/>
      <c r="N106" s="22"/>
      <c r="O106" s="22"/>
      <c r="P106" s="22"/>
      <c r="Q106" s="21">
        <f t="shared" ref="Q106:U106" si="105">SUM(Q107:Q109)</f>
        <v>3200700</v>
      </c>
      <c r="R106" s="21">
        <f t="shared" si="105"/>
        <v>2294738.38</v>
      </c>
      <c r="S106" s="21">
        <f t="shared" si="105"/>
        <v>23249.42</v>
      </c>
      <c r="T106" s="21">
        <f t="shared" si="105"/>
        <v>882712.2</v>
      </c>
      <c r="U106" s="21">
        <f t="shared" si="105"/>
        <v>0</v>
      </c>
      <c r="V106" s="23">
        <v>44196</v>
      </c>
      <c r="W106" s="17"/>
      <c r="X106" s="17"/>
      <c r="Y106" s="17"/>
      <c r="Z106" s="17"/>
      <c r="AA106" s="17"/>
      <c r="AB106" s="17"/>
      <c r="AC106" s="17"/>
      <c r="AD106" s="21">
        <f t="shared" ref="AD106:AZ106" si="106">SUM(AD107:AD109)</f>
        <v>18</v>
      </c>
      <c r="AE106" s="22">
        <f t="shared" si="65"/>
        <v>612684</v>
      </c>
      <c r="AF106" s="22"/>
      <c r="AG106" s="22"/>
      <c r="AH106" s="22">
        <f t="shared" si="66"/>
        <v>606538.78</v>
      </c>
      <c r="AI106" s="22">
        <f t="shared" si="67"/>
        <v>6145.22</v>
      </c>
      <c r="AJ106" s="22">
        <f t="shared" si="68"/>
        <v>233316</v>
      </c>
      <c r="AK106" s="21">
        <f t="shared" si="106"/>
        <v>846000</v>
      </c>
      <c r="AL106" s="21">
        <f t="shared" si="106"/>
        <v>50.1</v>
      </c>
      <c r="AM106" s="22">
        <f t="shared" si="69"/>
        <v>1705303.8</v>
      </c>
      <c r="AN106" s="22">
        <f t="shared" si="70"/>
        <v>1688199.6</v>
      </c>
      <c r="AO106" s="22">
        <f t="shared" si="71"/>
        <v>17104.2</v>
      </c>
      <c r="AP106" s="22">
        <f t="shared" si="72"/>
        <v>649396.19999999995</v>
      </c>
      <c r="AQ106" s="21">
        <f t="shared" si="106"/>
        <v>2354700</v>
      </c>
      <c r="AR106" s="21">
        <f t="shared" si="106"/>
        <v>0</v>
      </c>
      <c r="AS106" s="21">
        <f t="shared" si="106"/>
        <v>0</v>
      </c>
      <c r="AT106" s="21">
        <f t="shared" si="106"/>
        <v>0</v>
      </c>
      <c r="AU106" s="21">
        <f t="shared" si="106"/>
        <v>0</v>
      </c>
      <c r="AV106" s="21">
        <f t="shared" si="106"/>
        <v>0</v>
      </c>
      <c r="AW106" s="21">
        <f t="shared" si="106"/>
        <v>0</v>
      </c>
      <c r="AX106" s="21">
        <f t="shared" si="106"/>
        <v>0</v>
      </c>
      <c r="AY106" s="21">
        <f t="shared" si="106"/>
        <v>0</v>
      </c>
      <c r="AZ106" s="21">
        <f t="shared" si="106"/>
        <v>0</v>
      </c>
      <c r="BA106" s="17"/>
      <c r="BB106" s="17"/>
      <c r="BC106" s="17"/>
      <c r="BD106" s="17"/>
    </row>
    <row r="107" spans="1:56" s="3" customFormat="1" hidden="1" x14ac:dyDescent="0.25">
      <c r="A107" s="17"/>
      <c r="B107" s="18" t="s">
        <v>61</v>
      </c>
      <c r="C107" s="19" t="s">
        <v>58</v>
      </c>
      <c r="D107" s="19"/>
      <c r="E107" s="19"/>
      <c r="F107" s="19"/>
      <c r="G107" s="19"/>
      <c r="H107" s="19"/>
      <c r="I107" s="20">
        <v>3</v>
      </c>
      <c r="J107" s="24">
        <v>1</v>
      </c>
      <c r="K107" s="17">
        <v>1</v>
      </c>
      <c r="L107" s="22">
        <v>18</v>
      </c>
      <c r="M107" s="22">
        <v>34038</v>
      </c>
      <c r="N107" s="22">
        <v>47000</v>
      </c>
      <c r="O107" s="60">
        <f t="shared" si="46"/>
        <v>0.98997000000000002</v>
      </c>
      <c r="P107" s="60">
        <v>1.0030000000000001E-2</v>
      </c>
      <c r="Q107" s="32">
        <f t="shared" ref="Q107:Q109" si="107">L107*N107</f>
        <v>846000</v>
      </c>
      <c r="R107" s="32">
        <f t="shared" ref="R107:R109" si="108">IF(N107&lt;M107,(L107*M107*O107)*N107/M107,L107*M107*O107)</f>
        <v>606538.78</v>
      </c>
      <c r="S107" s="32">
        <f t="shared" ref="S107:S109" si="109">IF(N107&lt;M107,(L107*M107*P107)*N107/M107,L107*M107*P107)</f>
        <v>6145.22</v>
      </c>
      <c r="T107" s="32">
        <f t="shared" ref="T107:T109" si="110">Q107-R107-S107-U107</f>
        <v>233316</v>
      </c>
      <c r="U107" s="88">
        <v>0</v>
      </c>
      <c r="V107" s="23">
        <v>44196</v>
      </c>
      <c r="W107" s="17" t="s">
        <v>59</v>
      </c>
      <c r="X107" s="17"/>
      <c r="Y107" s="17"/>
      <c r="Z107" s="17"/>
      <c r="AA107" s="17"/>
      <c r="AB107" s="17"/>
      <c r="AC107" s="17"/>
      <c r="AD107" s="22">
        <f t="shared" si="90"/>
        <v>18</v>
      </c>
      <c r="AE107" s="22">
        <f t="shared" si="65"/>
        <v>612684</v>
      </c>
      <c r="AF107" s="22"/>
      <c r="AG107" s="22"/>
      <c r="AH107" s="22">
        <f t="shared" si="66"/>
        <v>606538.78</v>
      </c>
      <c r="AI107" s="22">
        <f t="shared" si="67"/>
        <v>6145.22</v>
      </c>
      <c r="AJ107" s="22">
        <f t="shared" si="68"/>
        <v>233316</v>
      </c>
      <c r="AK107" s="22">
        <f t="shared" ref="AK107:AK109" si="111">IF(W107&gt;0,Q107,0)</f>
        <v>846000</v>
      </c>
      <c r="AL107" s="22">
        <f>IF(X107&gt;0,L107,0)</f>
        <v>0</v>
      </c>
      <c r="AM107" s="22">
        <f t="shared" si="69"/>
        <v>0</v>
      </c>
      <c r="AN107" s="22">
        <f t="shared" si="70"/>
        <v>0</v>
      </c>
      <c r="AO107" s="22">
        <f t="shared" si="71"/>
        <v>0</v>
      </c>
      <c r="AP107" s="22">
        <f t="shared" si="72"/>
        <v>0</v>
      </c>
      <c r="AQ107" s="22">
        <f>IF(X107&gt;0,Q107,0)</f>
        <v>0</v>
      </c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</row>
    <row r="108" spans="1:56" s="3" customFormat="1" hidden="1" x14ac:dyDescent="0.25">
      <c r="A108" s="17"/>
      <c r="B108" s="18" t="s">
        <v>64</v>
      </c>
      <c r="C108" s="26"/>
      <c r="D108" s="26" t="s">
        <v>62</v>
      </c>
      <c r="E108" s="26"/>
      <c r="F108" s="26"/>
      <c r="G108" s="26"/>
      <c r="H108" s="26"/>
      <c r="I108" s="20">
        <v>2</v>
      </c>
      <c r="J108" s="24">
        <v>1</v>
      </c>
      <c r="K108" s="17">
        <v>2</v>
      </c>
      <c r="L108" s="22">
        <v>35</v>
      </c>
      <c r="M108" s="22">
        <v>34038</v>
      </c>
      <c r="N108" s="22">
        <v>47000</v>
      </c>
      <c r="O108" s="60">
        <f t="shared" ref="O108:O171" si="112">100%-P108</f>
        <v>0.98997000000000002</v>
      </c>
      <c r="P108" s="60">
        <v>1.0030000000000001E-2</v>
      </c>
      <c r="Q108" s="32">
        <f t="shared" si="107"/>
        <v>1645000</v>
      </c>
      <c r="R108" s="32">
        <f t="shared" si="108"/>
        <v>1179380.96</v>
      </c>
      <c r="S108" s="32">
        <f t="shared" si="109"/>
        <v>11949.04</v>
      </c>
      <c r="T108" s="32">
        <f t="shared" si="110"/>
        <v>453670</v>
      </c>
      <c r="U108" s="88">
        <v>0</v>
      </c>
      <c r="V108" s="23">
        <v>44196</v>
      </c>
      <c r="W108" s="17"/>
      <c r="X108" s="17" t="s">
        <v>59</v>
      </c>
      <c r="Y108" s="17"/>
      <c r="Z108" s="17"/>
      <c r="AA108" s="17"/>
      <c r="AB108" s="17"/>
      <c r="AC108" s="17"/>
      <c r="AD108" s="22">
        <f t="shared" si="90"/>
        <v>0</v>
      </c>
      <c r="AE108" s="22">
        <f t="shared" si="65"/>
        <v>0</v>
      </c>
      <c r="AF108" s="22"/>
      <c r="AG108" s="22"/>
      <c r="AH108" s="22">
        <f t="shared" si="66"/>
        <v>0</v>
      </c>
      <c r="AI108" s="22">
        <f t="shared" si="67"/>
        <v>0</v>
      </c>
      <c r="AJ108" s="22">
        <f t="shared" si="68"/>
        <v>0</v>
      </c>
      <c r="AK108" s="22">
        <f t="shared" si="111"/>
        <v>0</v>
      </c>
      <c r="AL108" s="22">
        <f>IF(X108&gt;0,L108,0)</f>
        <v>35</v>
      </c>
      <c r="AM108" s="22">
        <f t="shared" si="69"/>
        <v>1191330</v>
      </c>
      <c r="AN108" s="22">
        <f t="shared" si="70"/>
        <v>1179380.96</v>
      </c>
      <c r="AO108" s="22">
        <f t="shared" si="71"/>
        <v>11949.04</v>
      </c>
      <c r="AP108" s="22">
        <f t="shared" si="72"/>
        <v>453670</v>
      </c>
      <c r="AQ108" s="22">
        <f>IF(X108&gt;0,Q108,0)</f>
        <v>1645000</v>
      </c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</row>
    <row r="109" spans="1:56" s="3" customFormat="1" ht="15.75" hidden="1" customHeight="1" x14ac:dyDescent="0.25">
      <c r="A109" s="17"/>
      <c r="B109" s="18" t="s">
        <v>81</v>
      </c>
      <c r="C109" s="19"/>
      <c r="D109" s="26" t="s">
        <v>62</v>
      </c>
      <c r="E109" s="26"/>
      <c r="F109" s="26"/>
      <c r="G109" s="26"/>
      <c r="H109" s="26"/>
      <c r="I109" s="20">
        <v>4</v>
      </c>
      <c r="J109" s="24">
        <v>1</v>
      </c>
      <c r="K109" s="17">
        <v>1</v>
      </c>
      <c r="L109" s="22">
        <v>15.1</v>
      </c>
      <c r="M109" s="22">
        <v>34038</v>
      </c>
      <c r="N109" s="22">
        <v>47000</v>
      </c>
      <c r="O109" s="60">
        <f t="shared" si="112"/>
        <v>0.98997000000000002</v>
      </c>
      <c r="P109" s="60">
        <v>1.0030000000000001E-2</v>
      </c>
      <c r="Q109" s="32">
        <f t="shared" si="107"/>
        <v>709700</v>
      </c>
      <c r="R109" s="32">
        <f t="shared" si="108"/>
        <v>508818.64</v>
      </c>
      <c r="S109" s="32">
        <f t="shared" si="109"/>
        <v>5155.16</v>
      </c>
      <c r="T109" s="32">
        <f t="shared" si="110"/>
        <v>195726.2</v>
      </c>
      <c r="U109" s="88">
        <v>0</v>
      </c>
      <c r="V109" s="23">
        <v>44196</v>
      </c>
      <c r="W109" s="17"/>
      <c r="X109" s="17" t="s">
        <v>59</v>
      </c>
      <c r="Y109" s="17"/>
      <c r="Z109" s="17"/>
      <c r="AA109" s="17"/>
      <c r="AB109" s="17"/>
      <c r="AC109" s="17"/>
      <c r="AD109" s="22">
        <f t="shared" si="90"/>
        <v>0</v>
      </c>
      <c r="AE109" s="22">
        <f t="shared" si="65"/>
        <v>0</v>
      </c>
      <c r="AF109" s="22"/>
      <c r="AG109" s="22"/>
      <c r="AH109" s="22">
        <f t="shared" si="66"/>
        <v>0</v>
      </c>
      <c r="AI109" s="22">
        <f t="shared" si="67"/>
        <v>0</v>
      </c>
      <c r="AJ109" s="22">
        <f t="shared" si="68"/>
        <v>0</v>
      </c>
      <c r="AK109" s="22">
        <f t="shared" si="111"/>
        <v>0</v>
      </c>
      <c r="AL109" s="22">
        <f>IF(X109&gt;0,L109,0)</f>
        <v>15.1</v>
      </c>
      <c r="AM109" s="22">
        <f t="shared" si="69"/>
        <v>513973.8</v>
      </c>
      <c r="AN109" s="22">
        <f t="shared" si="70"/>
        <v>508818.64</v>
      </c>
      <c r="AO109" s="22">
        <f t="shared" si="71"/>
        <v>5155.16</v>
      </c>
      <c r="AP109" s="22">
        <f t="shared" si="72"/>
        <v>195726.2</v>
      </c>
      <c r="AQ109" s="22">
        <f>IF(X109&gt;0,Q109,0)</f>
        <v>709700</v>
      </c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</row>
    <row r="110" spans="1:56" s="3" customFormat="1" hidden="1" x14ac:dyDescent="0.25">
      <c r="A110" s="17">
        <v>9</v>
      </c>
      <c r="B110" s="18" t="s">
        <v>99</v>
      </c>
      <c r="C110" s="19"/>
      <c r="D110" s="19"/>
      <c r="E110" s="19"/>
      <c r="F110" s="19"/>
      <c r="G110" s="19"/>
      <c r="H110" s="19"/>
      <c r="I110" s="20">
        <f>SUM(I111:I126)</f>
        <v>27</v>
      </c>
      <c r="J110" s="20">
        <f t="shared" ref="J110:L110" si="113">SUM(J111:J126)</f>
        <v>16</v>
      </c>
      <c r="K110" s="20">
        <f t="shared" si="113"/>
        <v>32</v>
      </c>
      <c r="L110" s="21">
        <f t="shared" si="113"/>
        <v>542.29999999999995</v>
      </c>
      <c r="M110" s="22"/>
      <c r="N110" s="22"/>
      <c r="O110" s="22"/>
      <c r="P110" s="22"/>
      <c r="Q110" s="21">
        <f t="shared" ref="Q110:U110" si="114">SUM(Q111:Q126)</f>
        <v>19443491</v>
      </c>
      <c r="R110" s="21">
        <f t="shared" si="114"/>
        <v>17538148.559999999</v>
      </c>
      <c r="S110" s="21">
        <f t="shared" si="114"/>
        <v>177689.84</v>
      </c>
      <c r="T110" s="21">
        <f t="shared" si="114"/>
        <v>1727652.6</v>
      </c>
      <c r="U110" s="21">
        <f t="shared" si="114"/>
        <v>0</v>
      </c>
      <c r="V110" s="23">
        <v>44196</v>
      </c>
      <c r="W110" s="17"/>
      <c r="X110" s="17"/>
      <c r="Y110" s="17"/>
      <c r="Z110" s="17"/>
      <c r="AA110" s="17"/>
      <c r="AB110" s="17"/>
      <c r="AC110" s="17"/>
      <c r="AD110" s="21">
        <f t="shared" ref="AD110:AZ110" si="115">SUM(AD111:AD126)</f>
        <v>501</v>
      </c>
      <c r="AE110" s="22">
        <f t="shared" si="65"/>
        <v>17053038</v>
      </c>
      <c r="AF110" s="22"/>
      <c r="AG110" s="22"/>
      <c r="AH110" s="22">
        <f t="shared" si="66"/>
        <v>16881996.030000001</v>
      </c>
      <c r="AI110" s="22">
        <f t="shared" si="67"/>
        <v>171041.97</v>
      </c>
      <c r="AJ110" s="22">
        <f t="shared" si="68"/>
        <v>449353</v>
      </c>
      <c r="AK110" s="21">
        <f t="shared" si="115"/>
        <v>17502391</v>
      </c>
      <c r="AL110" s="21">
        <f t="shared" si="115"/>
        <v>41.3</v>
      </c>
      <c r="AM110" s="22">
        <f t="shared" si="69"/>
        <v>1405769.4</v>
      </c>
      <c r="AN110" s="22">
        <f t="shared" si="70"/>
        <v>1391669.53</v>
      </c>
      <c r="AO110" s="22">
        <f t="shared" si="71"/>
        <v>14099.87</v>
      </c>
      <c r="AP110" s="22">
        <f t="shared" si="72"/>
        <v>535330.6</v>
      </c>
      <c r="AQ110" s="21">
        <f t="shared" si="115"/>
        <v>1941100</v>
      </c>
      <c r="AR110" s="21">
        <f t="shared" si="115"/>
        <v>0</v>
      </c>
      <c r="AS110" s="21">
        <f t="shared" si="115"/>
        <v>0</v>
      </c>
      <c r="AT110" s="21">
        <f t="shared" si="115"/>
        <v>0</v>
      </c>
      <c r="AU110" s="21">
        <f t="shared" si="115"/>
        <v>0</v>
      </c>
      <c r="AV110" s="21">
        <f t="shared" si="115"/>
        <v>0</v>
      </c>
      <c r="AW110" s="21">
        <f t="shared" si="115"/>
        <v>0</v>
      </c>
      <c r="AX110" s="21">
        <f t="shared" si="115"/>
        <v>0</v>
      </c>
      <c r="AY110" s="21">
        <f t="shared" si="115"/>
        <v>0</v>
      </c>
      <c r="AZ110" s="21">
        <f t="shared" si="115"/>
        <v>0</v>
      </c>
      <c r="BA110" s="17"/>
      <c r="BB110" s="17"/>
      <c r="BC110" s="17"/>
      <c r="BD110" s="17"/>
    </row>
    <row r="111" spans="1:56" s="3" customFormat="1" hidden="1" x14ac:dyDescent="0.25">
      <c r="A111" s="17"/>
      <c r="B111" s="18" t="s">
        <v>57</v>
      </c>
      <c r="C111" s="19" t="s">
        <v>58</v>
      </c>
      <c r="D111" s="19"/>
      <c r="E111" s="19"/>
      <c r="F111" s="19"/>
      <c r="G111" s="19"/>
      <c r="H111" s="19"/>
      <c r="I111" s="20">
        <v>1</v>
      </c>
      <c r="J111" s="24">
        <v>1</v>
      </c>
      <c r="K111" s="17">
        <v>2</v>
      </c>
      <c r="L111" s="22">
        <v>29.2</v>
      </c>
      <c r="M111" s="22">
        <v>34038</v>
      </c>
      <c r="N111" s="22">
        <v>36136</v>
      </c>
      <c r="O111" s="60">
        <f t="shared" si="112"/>
        <v>0.98997000000000002</v>
      </c>
      <c r="P111" s="60">
        <v>1.0030000000000001E-2</v>
      </c>
      <c r="Q111" s="32">
        <f t="shared" ref="Q111:Q126" si="116">L111*N111</f>
        <v>1055171.2</v>
      </c>
      <c r="R111" s="32">
        <f t="shared" ref="R111:R126" si="117">IF(N111&lt;M111,(L111*M111*O111)*N111/M111,L111*M111*O111)</f>
        <v>983940.69</v>
      </c>
      <c r="S111" s="32">
        <f t="shared" ref="S111:S126" si="118">IF(N111&lt;M111,(L111*M111*P111)*N111/M111,L111*M111*P111)</f>
        <v>9968.91</v>
      </c>
      <c r="T111" s="32">
        <f t="shared" ref="T111:T126" si="119">Q111-R111-S111-U111</f>
        <v>61261.599999999999</v>
      </c>
      <c r="U111" s="88">
        <v>0</v>
      </c>
      <c r="V111" s="23">
        <v>44196</v>
      </c>
      <c r="W111" s="17" t="s">
        <v>59</v>
      </c>
      <c r="X111" s="17"/>
      <c r="Y111" s="17"/>
      <c r="Z111" s="17"/>
      <c r="AA111" s="17"/>
      <c r="AB111" s="17"/>
      <c r="AC111" s="17"/>
      <c r="AD111" s="22">
        <f t="shared" ref="AD111:AD126" si="120">IF(W111&gt;0,L111,0)</f>
        <v>29.2</v>
      </c>
      <c r="AE111" s="22">
        <f t="shared" si="65"/>
        <v>993909.6</v>
      </c>
      <c r="AF111" s="22"/>
      <c r="AG111" s="22"/>
      <c r="AH111" s="22">
        <f t="shared" si="66"/>
        <v>983940.69</v>
      </c>
      <c r="AI111" s="22">
        <f t="shared" si="67"/>
        <v>9968.91</v>
      </c>
      <c r="AJ111" s="22">
        <f t="shared" si="68"/>
        <v>61261.599999999999</v>
      </c>
      <c r="AK111" s="22">
        <f t="shared" ref="AK111:AK126" si="121">IF(W111&gt;0,Q111,0)</f>
        <v>1055171.2</v>
      </c>
      <c r="AL111" s="22">
        <f t="shared" ref="AL111:AL126" si="122">IF(X111&gt;0,L111,0)</f>
        <v>0</v>
      </c>
      <c r="AM111" s="22">
        <f t="shared" si="69"/>
        <v>0</v>
      </c>
      <c r="AN111" s="22">
        <f t="shared" si="70"/>
        <v>0</v>
      </c>
      <c r="AO111" s="22">
        <f t="shared" si="71"/>
        <v>0</v>
      </c>
      <c r="AP111" s="22">
        <f t="shared" si="72"/>
        <v>0</v>
      </c>
      <c r="AQ111" s="22">
        <f t="shared" ref="AQ111:AQ126" si="123">IF(X111&gt;0,Q111,0)</f>
        <v>0</v>
      </c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</row>
    <row r="112" spans="1:56" s="3" customFormat="1" hidden="1" x14ac:dyDescent="0.25">
      <c r="A112" s="17"/>
      <c r="B112" s="18" t="s">
        <v>60</v>
      </c>
      <c r="C112" s="19" t="s">
        <v>58</v>
      </c>
      <c r="D112" s="19"/>
      <c r="E112" s="19"/>
      <c r="F112" s="19"/>
      <c r="G112" s="19"/>
      <c r="H112" s="19"/>
      <c r="I112" s="20">
        <v>1</v>
      </c>
      <c r="J112" s="24">
        <v>1</v>
      </c>
      <c r="K112" s="17">
        <v>3</v>
      </c>
      <c r="L112" s="22">
        <v>40.4</v>
      </c>
      <c r="M112" s="22">
        <v>34038</v>
      </c>
      <c r="N112" s="22">
        <v>29551</v>
      </c>
      <c r="O112" s="60">
        <f t="shared" si="112"/>
        <v>0.98997000000000002</v>
      </c>
      <c r="P112" s="60">
        <v>1.0030000000000001E-2</v>
      </c>
      <c r="Q112" s="32">
        <f t="shared" si="116"/>
        <v>1193860.3999999999</v>
      </c>
      <c r="R112" s="32">
        <f t="shared" si="117"/>
        <v>1181885.98</v>
      </c>
      <c r="S112" s="32">
        <f t="shared" si="118"/>
        <v>11974.42</v>
      </c>
      <c r="T112" s="32">
        <f t="shared" si="119"/>
        <v>0</v>
      </c>
      <c r="U112" s="88">
        <v>0</v>
      </c>
      <c r="V112" s="23">
        <v>44196</v>
      </c>
      <c r="W112" s="17" t="s">
        <v>59</v>
      </c>
      <c r="X112" s="17"/>
      <c r="Y112" s="17"/>
      <c r="Z112" s="17"/>
      <c r="AA112" s="17"/>
      <c r="AB112" s="17"/>
      <c r="AC112" s="17"/>
      <c r="AD112" s="22">
        <f t="shared" si="120"/>
        <v>40.4</v>
      </c>
      <c r="AE112" s="22">
        <f t="shared" si="65"/>
        <v>1375135.2</v>
      </c>
      <c r="AF112" s="22"/>
      <c r="AG112" s="22"/>
      <c r="AH112" s="22">
        <f t="shared" si="66"/>
        <v>1361342.59</v>
      </c>
      <c r="AI112" s="22">
        <f t="shared" si="67"/>
        <v>13792.61</v>
      </c>
      <c r="AJ112" s="22">
        <f t="shared" si="68"/>
        <v>-181274.8</v>
      </c>
      <c r="AK112" s="22">
        <f t="shared" si="121"/>
        <v>1193860.3999999999</v>
      </c>
      <c r="AL112" s="22">
        <f t="shared" si="122"/>
        <v>0</v>
      </c>
      <c r="AM112" s="22">
        <f t="shared" si="69"/>
        <v>0</v>
      </c>
      <c r="AN112" s="22">
        <f t="shared" si="70"/>
        <v>0</v>
      </c>
      <c r="AO112" s="22">
        <f t="shared" si="71"/>
        <v>0</v>
      </c>
      <c r="AP112" s="22">
        <f t="shared" si="72"/>
        <v>0</v>
      </c>
      <c r="AQ112" s="22">
        <f t="shared" si="123"/>
        <v>0</v>
      </c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</row>
    <row r="113" spans="1:56" s="3" customFormat="1" hidden="1" x14ac:dyDescent="0.25">
      <c r="A113" s="17"/>
      <c r="B113" s="18" t="s">
        <v>61</v>
      </c>
      <c r="C113" s="19" t="s">
        <v>58</v>
      </c>
      <c r="D113" s="19"/>
      <c r="E113" s="19"/>
      <c r="F113" s="19"/>
      <c r="G113" s="19"/>
      <c r="H113" s="19"/>
      <c r="I113" s="20">
        <v>2</v>
      </c>
      <c r="J113" s="24">
        <v>1</v>
      </c>
      <c r="K113" s="17">
        <v>3</v>
      </c>
      <c r="L113" s="22">
        <v>39.299999999999997</v>
      </c>
      <c r="M113" s="22">
        <v>34038</v>
      </c>
      <c r="N113" s="22">
        <v>34340</v>
      </c>
      <c r="O113" s="60">
        <f t="shared" si="112"/>
        <v>0.98997000000000002</v>
      </c>
      <c r="P113" s="60">
        <v>1.0030000000000001E-2</v>
      </c>
      <c r="Q113" s="32">
        <f t="shared" si="116"/>
        <v>1349562</v>
      </c>
      <c r="R113" s="32">
        <f t="shared" si="117"/>
        <v>1324276.3400000001</v>
      </c>
      <c r="S113" s="32">
        <f t="shared" si="118"/>
        <v>13417.06</v>
      </c>
      <c r="T113" s="32">
        <f t="shared" si="119"/>
        <v>11868.6</v>
      </c>
      <c r="U113" s="88">
        <v>0</v>
      </c>
      <c r="V113" s="23">
        <v>44196</v>
      </c>
      <c r="W113" s="17" t="s">
        <v>59</v>
      </c>
      <c r="X113" s="17"/>
      <c r="Y113" s="17"/>
      <c r="Z113" s="17"/>
      <c r="AA113" s="17"/>
      <c r="AB113" s="17"/>
      <c r="AC113" s="17"/>
      <c r="AD113" s="22">
        <f t="shared" si="120"/>
        <v>39.299999999999997</v>
      </c>
      <c r="AE113" s="22">
        <f t="shared" si="65"/>
        <v>1337693.3999999999</v>
      </c>
      <c r="AF113" s="22"/>
      <c r="AG113" s="22"/>
      <c r="AH113" s="22">
        <f t="shared" si="66"/>
        <v>1324276.3400000001</v>
      </c>
      <c r="AI113" s="22">
        <f t="shared" si="67"/>
        <v>13417.06</v>
      </c>
      <c r="AJ113" s="22">
        <f t="shared" si="68"/>
        <v>11868.6</v>
      </c>
      <c r="AK113" s="22">
        <f t="shared" si="121"/>
        <v>1349562</v>
      </c>
      <c r="AL113" s="22">
        <f t="shared" si="122"/>
        <v>0</v>
      </c>
      <c r="AM113" s="22">
        <f t="shared" si="69"/>
        <v>0</v>
      </c>
      <c r="AN113" s="22">
        <f t="shared" si="70"/>
        <v>0</v>
      </c>
      <c r="AO113" s="22">
        <f t="shared" si="71"/>
        <v>0</v>
      </c>
      <c r="AP113" s="22">
        <f t="shared" si="72"/>
        <v>0</v>
      </c>
      <c r="AQ113" s="22">
        <f t="shared" si="123"/>
        <v>0</v>
      </c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</row>
    <row r="114" spans="1:56" s="3" customFormat="1" hidden="1" x14ac:dyDescent="0.25">
      <c r="A114" s="17"/>
      <c r="B114" s="18" t="s">
        <v>63</v>
      </c>
      <c r="C114" s="19" t="s">
        <v>58</v>
      </c>
      <c r="D114" s="19"/>
      <c r="E114" s="19"/>
      <c r="F114" s="19"/>
      <c r="G114" s="19"/>
      <c r="H114" s="19"/>
      <c r="I114" s="20">
        <v>1</v>
      </c>
      <c r="J114" s="24">
        <v>1</v>
      </c>
      <c r="K114" s="17">
        <v>2</v>
      </c>
      <c r="L114" s="22">
        <v>37.1</v>
      </c>
      <c r="M114" s="22">
        <v>34038</v>
      </c>
      <c r="N114" s="22">
        <v>38359</v>
      </c>
      <c r="O114" s="60">
        <f t="shared" si="112"/>
        <v>0.98997000000000002</v>
      </c>
      <c r="P114" s="60">
        <v>1.0030000000000001E-2</v>
      </c>
      <c r="Q114" s="32">
        <f t="shared" si="116"/>
        <v>1423118.9</v>
      </c>
      <c r="R114" s="32">
        <f t="shared" si="117"/>
        <v>1250143.82</v>
      </c>
      <c r="S114" s="32">
        <f t="shared" si="118"/>
        <v>12665.98</v>
      </c>
      <c r="T114" s="32">
        <f t="shared" si="119"/>
        <v>160309.1</v>
      </c>
      <c r="U114" s="88">
        <v>0</v>
      </c>
      <c r="V114" s="23">
        <v>44196</v>
      </c>
      <c r="W114" s="17" t="s">
        <v>59</v>
      </c>
      <c r="X114" s="17"/>
      <c r="Y114" s="17"/>
      <c r="Z114" s="17"/>
      <c r="AA114" s="17"/>
      <c r="AB114" s="17"/>
      <c r="AC114" s="17"/>
      <c r="AD114" s="22">
        <f t="shared" si="120"/>
        <v>37.1</v>
      </c>
      <c r="AE114" s="22">
        <f t="shared" si="65"/>
        <v>1262809.8</v>
      </c>
      <c r="AF114" s="22"/>
      <c r="AG114" s="22"/>
      <c r="AH114" s="22">
        <f t="shared" si="66"/>
        <v>1250143.82</v>
      </c>
      <c r="AI114" s="22">
        <f t="shared" si="67"/>
        <v>12665.98</v>
      </c>
      <c r="AJ114" s="22">
        <f t="shared" si="68"/>
        <v>160309.1</v>
      </c>
      <c r="AK114" s="22">
        <f t="shared" si="121"/>
        <v>1423118.9</v>
      </c>
      <c r="AL114" s="22">
        <f t="shared" si="122"/>
        <v>0</v>
      </c>
      <c r="AM114" s="22">
        <f t="shared" si="69"/>
        <v>0</v>
      </c>
      <c r="AN114" s="22">
        <f t="shared" si="70"/>
        <v>0</v>
      </c>
      <c r="AO114" s="22">
        <f t="shared" si="71"/>
        <v>0</v>
      </c>
      <c r="AP114" s="22">
        <f t="shared" si="72"/>
        <v>0</v>
      </c>
      <c r="AQ114" s="22">
        <f t="shared" si="123"/>
        <v>0</v>
      </c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</row>
    <row r="115" spans="1:56" s="3" customFormat="1" hidden="1" x14ac:dyDescent="0.25">
      <c r="A115" s="17"/>
      <c r="B115" s="18" t="s">
        <v>64</v>
      </c>
      <c r="C115" s="19" t="s">
        <v>58</v>
      </c>
      <c r="D115" s="19"/>
      <c r="E115" s="19"/>
      <c r="F115" s="19"/>
      <c r="G115" s="19"/>
      <c r="H115" s="19"/>
      <c r="I115" s="20">
        <v>2</v>
      </c>
      <c r="J115" s="24">
        <v>1</v>
      </c>
      <c r="K115" s="17">
        <v>1</v>
      </c>
      <c r="L115" s="22">
        <v>26.3</v>
      </c>
      <c r="M115" s="22">
        <v>34038</v>
      </c>
      <c r="N115" s="22">
        <v>38004</v>
      </c>
      <c r="O115" s="60">
        <f t="shared" si="112"/>
        <v>0.98997000000000002</v>
      </c>
      <c r="P115" s="60">
        <v>1.0030000000000001E-2</v>
      </c>
      <c r="Q115" s="32">
        <f t="shared" si="116"/>
        <v>999505.2</v>
      </c>
      <c r="R115" s="32">
        <f t="shared" si="117"/>
        <v>886220.55</v>
      </c>
      <c r="S115" s="32">
        <f t="shared" si="118"/>
        <v>8978.85</v>
      </c>
      <c r="T115" s="32">
        <f t="shared" si="119"/>
        <v>104305.8</v>
      </c>
      <c r="U115" s="88">
        <v>0</v>
      </c>
      <c r="V115" s="23">
        <v>44196</v>
      </c>
      <c r="W115" s="17" t="s">
        <v>59</v>
      </c>
      <c r="X115" s="17"/>
      <c r="Y115" s="17"/>
      <c r="Z115" s="17"/>
      <c r="AA115" s="17"/>
      <c r="AB115" s="17"/>
      <c r="AC115" s="17"/>
      <c r="AD115" s="22">
        <f t="shared" si="120"/>
        <v>26.3</v>
      </c>
      <c r="AE115" s="22">
        <f t="shared" si="65"/>
        <v>895199.4</v>
      </c>
      <c r="AF115" s="22"/>
      <c r="AG115" s="22"/>
      <c r="AH115" s="22">
        <f t="shared" si="66"/>
        <v>886220.55</v>
      </c>
      <c r="AI115" s="22">
        <f t="shared" si="67"/>
        <v>8978.85</v>
      </c>
      <c r="AJ115" s="22">
        <f t="shared" si="68"/>
        <v>104305.8</v>
      </c>
      <c r="AK115" s="22">
        <f t="shared" si="121"/>
        <v>999505.2</v>
      </c>
      <c r="AL115" s="22">
        <f t="shared" si="122"/>
        <v>0</v>
      </c>
      <c r="AM115" s="22">
        <f t="shared" si="69"/>
        <v>0</v>
      </c>
      <c r="AN115" s="22">
        <f t="shared" si="70"/>
        <v>0</v>
      </c>
      <c r="AO115" s="22">
        <f t="shared" si="71"/>
        <v>0</v>
      </c>
      <c r="AP115" s="22">
        <f t="shared" si="72"/>
        <v>0</v>
      </c>
      <c r="AQ115" s="22">
        <f t="shared" si="123"/>
        <v>0</v>
      </c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</row>
    <row r="116" spans="1:56" s="3" customFormat="1" hidden="1" x14ac:dyDescent="0.25">
      <c r="A116" s="17"/>
      <c r="B116" s="18" t="s">
        <v>65</v>
      </c>
      <c r="C116" s="19" t="s">
        <v>58</v>
      </c>
      <c r="D116" s="19"/>
      <c r="E116" s="19"/>
      <c r="F116" s="19"/>
      <c r="G116" s="19"/>
      <c r="H116" s="19"/>
      <c r="I116" s="20">
        <v>1</v>
      </c>
      <c r="J116" s="24">
        <v>1</v>
      </c>
      <c r="K116" s="17"/>
      <c r="L116" s="22">
        <v>37.299999999999997</v>
      </c>
      <c r="M116" s="22">
        <v>34038</v>
      </c>
      <c r="N116" s="22">
        <v>31318</v>
      </c>
      <c r="O116" s="60">
        <f t="shared" si="112"/>
        <v>0.98997000000000002</v>
      </c>
      <c r="P116" s="60">
        <v>1.0030000000000001E-2</v>
      </c>
      <c r="Q116" s="32">
        <f t="shared" si="116"/>
        <v>1168161.3999999999</v>
      </c>
      <c r="R116" s="32">
        <f t="shared" si="117"/>
        <v>1156444.74</v>
      </c>
      <c r="S116" s="32">
        <f t="shared" si="118"/>
        <v>11716.66</v>
      </c>
      <c r="T116" s="32">
        <f t="shared" si="119"/>
        <v>0</v>
      </c>
      <c r="U116" s="88">
        <v>0</v>
      </c>
      <c r="V116" s="23">
        <v>44196</v>
      </c>
      <c r="W116" s="17" t="s">
        <v>59</v>
      </c>
      <c r="X116" s="17"/>
      <c r="Y116" s="17"/>
      <c r="Z116" s="17"/>
      <c r="AA116" s="17"/>
      <c r="AB116" s="17"/>
      <c r="AC116" s="17"/>
      <c r="AD116" s="22">
        <f t="shared" si="120"/>
        <v>37.299999999999997</v>
      </c>
      <c r="AE116" s="22">
        <f t="shared" si="65"/>
        <v>1269617.3999999999</v>
      </c>
      <c r="AF116" s="22"/>
      <c r="AG116" s="22"/>
      <c r="AH116" s="22">
        <f t="shared" si="66"/>
        <v>1256883.1399999999</v>
      </c>
      <c r="AI116" s="22">
        <f t="shared" si="67"/>
        <v>12734.26</v>
      </c>
      <c r="AJ116" s="22">
        <f t="shared" si="68"/>
        <v>-101456</v>
      </c>
      <c r="AK116" s="22">
        <f t="shared" si="121"/>
        <v>1168161.3999999999</v>
      </c>
      <c r="AL116" s="22">
        <f t="shared" si="122"/>
        <v>0</v>
      </c>
      <c r="AM116" s="22">
        <f t="shared" si="69"/>
        <v>0</v>
      </c>
      <c r="AN116" s="22">
        <f t="shared" si="70"/>
        <v>0</v>
      </c>
      <c r="AO116" s="22">
        <f t="shared" si="71"/>
        <v>0</v>
      </c>
      <c r="AP116" s="22">
        <f t="shared" si="72"/>
        <v>0</v>
      </c>
      <c r="AQ116" s="22">
        <f t="shared" si="123"/>
        <v>0</v>
      </c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</row>
    <row r="117" spans="1:56" s="3" customFormat="1" hidden="1" x14ac:dyDescent="0.25">
      <c r="A117" s="17"/>
      <c r="B117" s="18" t="s">
        <v>66</v>
      </c>
      <c r="C117" s="19" t="s">
        <v>58</v>
      </c>
      <c r="D117" s="19"/>
      <c r="E117" s="19"/>
      <c r="F117" s="19"/>
      <c r="G117" s="19"/>
      <c r="H117" s="19"/>
      <c r="I117" s="20">
        <v>1</v>
      </c>
      <c r="J117" s="24">
        <v>1</v>
      </c>
      <c r="K117" s="17">
        <v>2</v>
      </c>
      <c r="L117" s="22">
        <v>31.4</v>
      </c>
      <c r="M117" s="22">
        <v>34038</v>
      </c>
      <c r="N117" s="22">
        <v>35780</v>
      </c>
      <c r="O117" s="60">
        <f t="shared" si="112"/>
        <v>0.98997000000000002</v>
      </c>
      <c r="P117" s="60">
        <v>1.0030000000000001E-2</v>
      </c>
      <c r="Q117" s="32">
        <f t="shared" si="116"/>
        <v>1123492</v>
      </c>
      <c r="R117" s="32">
        <f t="shared" si="117"/>
        <v>1058073.2</v>
      </c>
      <c r="S117" s="32">
        <f t="shared" si="118"/>
        <v>10720</v>
      </c>
      <c r="T117" s="32">
        <f t="shared" si="119"/>
        <v>54698.8</v>
      </c>
      <c r="U117" s="88">
        <v>0</v>
      </c>
      <c r="V117" s="23">
        <v>44196</v>
      </c>
      <c r="W117" s="17" t="s">
        <v>59</v>
      </c>
      <c r="X117" s="17"/>
      <c r="Y117" s="17"/>
      <c r="Z117" s="17"/>
      <c r="AA117" s="17"/>
      <c r="AB117" s="17"/>
      <c r="AC117" s="17"/>
      <c r="AD117" s="22">
        <f t="shared" si="120"/>
        <v>31.4</v>
      </c>
      <c r="AE117" s="22">
        <f t="shared" si="65"/>
        <v>1068793.2</v>
      </c>
      <c r="AF117" s="22"/>
      <c r="AG117" s="22"/>
      <c r="AH117" s="22">
        <f t="shared" si="66"/>
        <v>1058073.2</v>
      </c>
      <c r="AI117" s="22">
        <f t="shared" si="67"/>
        <v>10720</v>
      </c>
      <c r="AJ117" s="22">
        <f t="shared" si="68"/>
        <v>54698.8</v>
      </c>
      <c r="AK117" s="22">
        <f t="shared" si="121"/>
        <v>1123492</v>
      </c>
      <c r="AL117" s="22">
        <f t="shared" si="122"/>
        <v>0</v>
      </c>
      <c r="AM117" s="22">
        <f t="shared" si="69"/>
        <v>0</v>
      </c>
      <c r="AN117" s="22">
        <f t="shared" si="70"/>
        <v>0</v>
      </c>
      <c r="AO117" s="22">
        <f t="shared" si="71"/>
        <v>0</v>
      </c>
      <c r="AP117" s="22">
        <f t="shared" si="72"/>
        <v>0</v>
      </c>
      <c r="AQ117" s="22">
        <f t="shared" si="123"/>
        <v>0</v>
      </c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</row>
    <row r="118" spans="1:56" s="3" customFormat="1" hidden="1" x14ac:dyDescent="0.25">
      <c r="A118" s="17"/>
      <c r="B118" s="18" t="s">
        <v>67</v>
      </c>
      <c r="C118" s="19" t="s">
        <v>58</v>
      </c>
      <c r="D118" s="19"/>
      <c r="E118" s="19"/>
      <c r="F118" s="19"/>
      <c r="G118" s="19"/>
      <c r="H118" s="19"/>
      <c r="I118" s="20">
        <v>2</v>
      </c>
      <c r="J118" s="24">
        <v>1</v>
      </c>
      <c r="K118" s="17">
        <v>2</v>
      </c>
      <c r="L118" s="22">
        <v>28.9</v>
      </c>
      <c r="M118" s="22">
        <v>34038</v>
      </c>
      <c r="N118" s="22">
        <v>36184</v>
      </c>
      <c r="O118" s="60">
        <f t="shared" si="112"/>
        <v>0.98997000000000002</v>
      </c>
      <c r="P118" s="60">
        <v>1.0030000000000001E-2</v>
      </c>
      <c r="Q118" s="32">
        <f t="shared" si="116"/>
        <v>1045717.6</v>
      </c>
      <c r="R118" s="32">
        <f t="shared" si="117"/>
        <v>973831.71</v>
      </c>
      <c r="S118" s="32">
        <f t="shared" si="118"/>
        <v>9866.49</v>
      </c>
      <c r="T118" s="32">
        <f t="shared" si="119"/>
        <v>62019.4</v>
      </c>
      <c r="U118" s="88">
        <v>0</v>
      </c>
      <c r="V118" s="23">
        <v>44196</v>
      </c>
      <c r="W118" s="17" t="s">
        <v>59</v>
      </c>
      <c r="X118" s="17"/>
      <c r="Y118" s="17"/>
      <c r="Z118" s="17"/>
      <c r="AA118" s="17"/>
      <c r="AB118" s="17"/>
      <c r="AC118" s="17"/>
      <c r="AD118" s="22">
        <f t="shared" si="120"/>
        <v>28.9</v>
      </c>
      <c r="AE118" s="22">
        <f t="shared" si="65"/>
        <v>983698.2</v>
      </c>
      <c r="AF118" s="22"/>
      <c r="AG118" s="22"/>
      <c r="AH118" s="22">
        <f t="shared" si="66"/>
        <v>973831.71</v>
      </c>
      <c r="AI118" s="22">
        <f t="shared" si="67"/>
        <v>9866.49</v>
      </c>
      <c r="AJ118" s="22">
        <f t="shared" si="68"/>
        <v>62019.4</v>
      </c>
      <c r="AK118" s="22">
        <f t="shared" si="121"/>
        <v>1045717.6</v>
      </c>
      <c r="AL118" s="22">
        <f t="shared" si="122"/>
        <v>0</v>
      </c>
      <c r="AM118" s="22">
        <f t="shared" si="69"/>
        <v>0</v>
      </c>
      <c r="AN118" s="22">
        <f t="shared" si="70"/>
        <v>0</v>
      </c>
      <c r="AO118" s="22">
        <f t="shared" si="71"/>
        <v>0</v>
      </c>
      <c r="AP118" s="22">
        <f t="shared" si="72"/>
        <v>0</v>
      </c>
      <c r="AQ118" s="22">
        <f t="shared" si="123"/>
        <v>0</v>
      </c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</row>
    <row r="119" spans="1:56" s="3" customFormat="1" hidden="1" x14ac:dyDescent="0.25">
      <c r="A119" s="17"/>
      <c r="B119" s="18" t="s">
        <v>69</v>
      </c>
      <c r="C119" s="19" t="s">
        <v>58</v>
      </c>
      <c r="D119" s="19"/>
      <c r="E119" s="19"/>
      <c r="F119" s="19"/>
      <c r="G119" s="19"/>
      <c r="H119" s="19"/>
      <c r="I119" s="20">
        <v>4</v>
      </c>
      <c r="J119" s="24">
        <v>1</v>
      </c>
      <c r="K119" s="17">
        <v>2</v>
      </c>
      <c r="L119" s="22">
        <v>29.7</v>
      </c>
      <c r="M119" s="22">
        <v>34038</v>
      </c>
      <c r="N119" s="22">
        <v>38117</v>
      </c>
      <c r="O119" s="60">
        <f t="shared" si="112"/>
        <v>0.98997000000000002</v>
      </c>
      <c r="P119" s="60">
        <v>1.0030000000000001E-2</v>
      </c>
      <c r="Q119" s="32">
        <f t="shared" si="116"/>
        <v>1132074.8999999999</v>
      </c>
      <c r="R119" s="32">
        <f t="shared" si="117"/>
        <v>1000788.99</v>
      </c>
      <c r="S119" s="32">
        <f t="shared" si="118"/>
        <v>10139.61</v>
      </c>
      <c r="T119" s="32">
        <f t="shared" si="119"/>
        <v>121146.3</v>
      </c>
      <c r="U119" s="88">
        <v>0</v>
      </c>
      <c r="V119" s="23">
        <v>44196</v>
      </c>
      <c r="W119" s="17" t="s">
        <v>59</v>
      </c>
      <c r="X119" s="17"/>
      <c r="Y119" s="17"/>
      <c r="Z119" s="17"/>
      <c r="AA119" s="17"/>
      <c r="AB119" s="17"/>
      <c r="AC119" s="17"/>
      <c r="AD119" s="22">
        <f t="shared" si="120"/>
        <v>29.7</v>
      </c>
      <c r="AE119" s="22">
        <f t="shared" si="65"/>
        <v>1010928.6</v>
      </c>
      <c r="AF119" s="22"/>
      <c r="AG119" s="22"/>
      <c r="AH119" s="22">
        <f t="shared" si="66"/>
        <v>1000788.99</v>
      </c>
      <c r="AI119" s="22">
        <f t="shared" si="67"/>
        <v>10139.61</v>
      </c>
      <c r="AJ119" s="22">
        <f t="shared" si="68"/>
        <v>121146.3</v>
      </c>
      <c r="AK119" s="22">
        <f t="shared" si="121"/>
        <v>1132074.8999999999</v>
      </c>
      <c r="AL119" s="22">
        <f t="shared" si="122"/>
        <v>0</v>
      </c>
      <c r="AM119" s="22">
        <f t="shared" si="69"/>
        <v>0</v>
      </c>
      <c r="AN119" s="22">
        <f t="shared" si="70"/>
        <v>0</v>
      </c>
      <c r="AO119" s="22">
        <f t="shared" si="71"/>
        <v>0</v>
      </c>
      <c r="AP119" s="22">
        <f t="shared" si="72"/>
        <v>0</v>
      </c>
      <c r="AQ119" s="22">
        <f t="shared" si="123"/>
        <v>0</v>
      </c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</row>
    <row r="120" spans="1:56" s="3" customFormat="1" hidden="1" x14ac:dyDescent="0.25">
      <c r="A120" s="17"/>
      <c r="B120" s="18" t="s">
        <v>85</v>
      </c>
      <c r="C120" s="19" t="s">
        <v>58</v>
      </c>
      <c r="D120" s="19"/>
      <c r="E120" s="19"/>
      <c r="F120" s="19"/>
      <c r="G120" s="19"/>
      <c r="H120" s="19"/>
      <c r="I120" s="20">
        <v>4</v>
      </c>
      <c r="J120" s="24">
        <v>1</v>
      </c>
      <c r="K120" s="17">
        <v>3</v>
      </c>
      <c r="L120" s="22">
        <v>40.9</v>
      </c>
      <c r="M120" s="22">
        <v>34038</v>
      </c>
      <c r="N120" s="22">
        <v>23663</v>
      </c>
      <c r="O120" s="60">
        <f t="shared" si="112"/>
        <v>0.98997000000000002</v>
      </c>
      <c r="P120" s="60">
        <v>1.0030000000000001E-2</v>
      </c>
      <c r="Q120" s="32">
        <f t="shared" si="116"/>
        <v>967816.7</v>
      </c>
      <c r="R120" s="32">
        <f t="shared" si="117"/>
        <v>958109.5</v>
      </c>
      <c r="S120" s="32">
        <f t="shared" si="118"/>
        <v>9707.2000000000007</v>
      </c>
      <c r="T120" s="32">
        <f t="shared" si="119"/>
        <v>0</v>
      </c>
      <c r="U120" s="88">
        <v>0</v>
      </c>
      <c r="V120" s="23">
        <v>44196</v>
      </c>
      <c r="W120" s="17" t="s">
        <v>59</v>
      </c>
      <c r="X120" s="17"/>
      <c r="Y120" s="17"/>
      <c r="Z120" s="17"/>
      <c r="AA120" s="17"/>
      <c r="AB120" s="17"/>
      <c r="AC120" s="17"/>
      <c r="AD120" s="22">
        <f t="shared" si="120"/>
        <v>40.9</v>
      </c>
      <c r="AE120" s="22">
        <f t="shared" si="65"/>
        <v>1392154.2</v>
      </c>
      <c r="AF120" s="22"/>
      <c r="AG120" s="22"/>
      <c r="AH120" s="22">
        <f t="shared" si="66"/>
        <v>1378190.89</v>
      </c>
      <c r="AI120" s="22">
        <f t="shared" si="67"/>
        <v>13963.31</v>
      </c>
      <c r="AJ120" s="22">
        <f t="shared" si="68"/>
        <v>-424337.5</v>
      </c>
      <c r="AK120" s="22">
        <f t="shared" si="121"/>
        <v>967816.7</v>
      </c>
      <c r="AL120" s="22">
        <f t="shared" si="122"/>
        <v>0</v>
      </c>
      <c r="AM120" s="22">
        <f t="shared" si="69"/>
        <v>0</v>
      </c>
      <c r="AN120" s="22">
        <f t="shared" si="70"/>
        <v>0</v>
      </c>
      <c r="AO120" s="22">
        <f t="shared" si="71"/>
        <v>0</v>
      </c>
      <c r="AP120" s="22">
        <f t="shared" si="72"/>
        <v>0</v>
      </c>
      <c r="AQ120" s="22">
        <f t="shared" si="123"/>
        <v>0</v>
      </c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</row>
    <row r="121" spans="1:56" s="3" customFormat="1" hidden="1" x14ac:dyDescent="0.25">
      <c r="A121" s="17"/>
      <c r="B121" s="18" t="s">
        <v>70</v>
      </c>
      <c r="C121" s="19" t="s">
        <v>58</v>
      </c>
      <c r="D121" s="19"/>
      <c r="E121" s="19"/>
      <c r="F121" s="19"/>
      <c r="G121" s="19"/>
      <c r="H121" s="19"/>
      <c r="I121" s="20">
        <v>1</v>
      </c>
      <c r="J121" s="24">
        <v>1</v>
      </c>
      <c r="K121" s="17">
        <v>3</v>
      </c>
      <c r="L121" s="22">
        <v>38.6</v>
      </c>
      <c r="M121" s="22">
        <v>34038</v>
      </c>
      <c r="N121" s="22">
        <v>36040</v>
      </c>
      <c r="O121" s="60">
        <f t="shared" si="112"/>
        <v>0.98997000000000002</v>
      </c>
      <c r="P121" s="60">
        <v>1.0030000000000001E-2</v>
      </c>
      <c r="Q121" s="32">
        <f t="shared" si="116"/>
        <v>1391144</v>
      </c>
      <c r="R121" s="32">
        <f t="shared" si="117"/>
        <v>1300688.72</v>
      </c>
      <c r="S121" s="32">
        <f t="shared" si="118"/>
        <v>13178.08</v>
      </c>
      <c r="T121" s="32">
        <f t="shared" si="119"/>
        <v>77277.2</v>
      </c>
      <c r="U121" s="88">
        <v>0</v>
      </c>
      <c r="V121" s="23">
        <v>44196</v>
      </c>
      <c r="W121" s="17" t="s">
        <v>59</v>
      </c>
      <c r="X121" s="17"/>
      <c r="Y121" s="17"/>
      <c r="Z121" s="17"/>
      <c r="AA121" s="17"/>
      <c r="AB121" s="17"/>
      <c r="AC121" s="17"/>
      <c r="AD121" s="22">
        <f t="shared" si="120"/>
        <v>38.6</v>
      </c>
      <c r="AE121" s="22">
        <f t="shared" si="65"/>
        <v>1313866.8</v>
      </c>
      <c r="AF121" s="22"/>
      <c r="AG121" s="22"/>
      <c r="AH121" s="22">
        <f t="shared" si="66"/>
        <v>1300688.72</v>
      </c>
      <c r="AI121" s="22">
        <f t="shared" si="67"/>
        <v>13178.08</v>
      </c>
      <c r="AJ121" s="22">
        <f t="shared" si="68"/>
        <v>77277.2</v>
      </c>
      <c r="AK121" s="22">
        <f t="shared" si="121"/>
        <v>1391144</v>
      </c>
      <c r="AL121" s="22">
        <f t="shared" si="122"/>
        <v>0</v>
      </c>
      <c r="AM121" s="22">
        <f t="shared" si="69"/>
        <v>0</v>
      </c>
      <c r="AN121" s="22">
        <f t="shared" si="70"/>
        <v>0</v>
      </c>
      <c r="AO121" s="22">
        <f t="shared" si="71"/>
        <v>0</v>
      </c>
      <c r="AP121" s="22">
        <f t="shared" si="72"/>
        <v>0</v>
      </c>
      <c r="AQ121" s="22">
        <f t="shared" si="123"/>
        <v>0</v>
      </c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</row>
    <row r="122" spans="1:56" s="3" customFormat="1" hidden="1" x14ac:dyDescent="0.25">
      <c r="A122" s="17"/>
      <c r="B122" s="18" t="s">
        <v>86</v>
      </c>
      <c r="C122" s="19" t="s">
        <v>58</v>
      </c>
      <c r="D122" s="19"/>
      <c r="E122" s="19"/>
      <c r="F122" s="19"/>
      <c r="G122" s="19"/>
      <c r="H122" s="19"/>
      <c r="I122" s="20">
        <v>2</v>
      </c>
      <c r="J122" s="24">
        <v>1</v>
      </c>
      <c r="K122" s="17">
        <v>2</v>
      </c>
      <c r="L122" s="22">
        <v>36.299999999999997</v>
      </c>
      <c r="M122" s="22">
        <v>34038</v>
      </c>
      <c r="N122" s="22">
        <v>33049</v>
      </c>
      <c r="O122" s="60">
        <f t="shared" si="112"/>
        <v>0.98997000000000002</v>
      </c>
      <c r="P122" s="60">
        <v>1.0030000000000001E-2</v>
      </c>
      <c r="Q122" s="32">
        <f t="shared" si="116"/>
        <v>1199678.7</v>
      </c>
      <c r="R122" s="32">
        <f t="shared" si="117"/>
        <v>1187645.92</v>
      </c>
      <c r="S122" s="32">
        <f t="shared" si="118"/>
        <v>12032.78</v>
      </c>
      <c r="T122" s="32">
        <f t="shared" si="119"/>
        <v>0</v>
      </c>
      <c r="U122" s="88">
        <v>0</v>
      </c>
      <c r="V122" s="23">
        <v>44196</v>
      </c>
      <c r="W122" s="17" t="s">
        <v>59</v>
      </c>
      <c r="X122" s="17"/>
      <c r="Y122" s="17"/>
      <c r="Z122" s="17"/>
      <c r="AA122" s="17"/>
      <c r="AB122" s="17"/>
      <c r="AC122" s="17"/>
      <c r="AD122" s="22">
        <f t="shared" si="120"/>
        <v>36.299999999999997</v>
      </c>
      <c r="AE122" s="22">
        <f t="shared" si="65"/>
        <v>1235579.3999999999</v>
      </c>
      <c r="AF122" s="22"/>
      <c r="AG122" s="22"/>
      <c r="AH122" s="22">
        <f t="shared" si="66"/>
        <v>1223186.54</v>
      </c>
      <c r="AI122" s="22">
        <f t="shared" si="67"/>
        <v>12392.86</v>
      </c>
      <c r="AJ122" s="22">
        <f t="shared" si="68"/>
        <v>-35900.699999999997</v>
      </c>
      <c r="AK122" s="22">
        <f t="shared" si="121"/>
        <v>1199678.7</v>
      </c>
      <c r="AL122" s="22">
        <f t="shared" si="122"/>
        <v>0</v>
      </c>
      <c r="AM122" s="22">
        <f t="shared" si="69"/>
        <v>0</v>
      </c>
      <c r="AN122" s="22">
        <f t="shared" si="70"/>
        <v>0</v>
      </c>
      <c r="AO122" s="22">
        <f t="shared" si="71"/>
        <v>0</v>
      </c>
      <c r="AP122" s="22">
        <f t="shared" si="72"/>
        <v>0</v>
      </c>
      <c r="AQ122" s="22">
        <f t="shared" si="123"/>
        <v>0</v>
      </c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</row>
    <row r="123" spans="1:56" s="3" customFormat="1" hidden="1" x14ac:dyDescent="0.25">
      <c r="A123" s="17"/>
      <c r="B123" s="18" t="s">
        <v>87</v>
      </c>
      <c r="C123" s="19" t="s">
        <v>58</v>
      </c>
      <c r="D123" s="19"/>
      <c r="E123" s="19"/>
      <c r="F123" s="19"/>
      <c r="G123" s="19"/>
      <c r="H123" s="19"/>
      <c r="I123" s="20">
        <v>1</v>
      </c>
      <c r="J123" s="24">
        <v>1</v>
      </c>
      <c r="K123" s="17">
        <v>1</v>
      </c>
      <c r="L123" s="22">
        <v>27.5</v>
      </c>
      <c r="M123" s="22">
        <v>34038</v>
      </c>
      <c r="N123" s="22">
        <v>38961</v>
      </c>
      <c r="O123" s="60">
        <f t="shared" si="112"/>
        <v>0.98997000000000002</v>
      </c>
      <c r="P123" s="60">
        <v>1.0030000000000001E-2</v>
      </c>
      <c r="Q123" s="32">
        <f t="shared" si="116"/>
        <v>1071427.5</v>
      </c>
      <c r="R123" s="32">
        <f t="shared" si="117"/>
        <v>926656.47</v>
      </c>
      <c r="S123" s="32">
        <f t="shared" si="118"/>
        <v>9388.5300000000007</v>
      </c>
      <c r="T123" s="32">
        <f t="shared" si="119"/>
        <v>135382.5</v>
      </c>
      <c r="U123" s="88">
        <v>0</v>
      </c>
      <c r="V123" s="23">
        <v>44196</v>
      </c>
      <c r="W123" s="17" t="s">
        <v>59</v>
      </c>
      <c r="X123" s="17"/>
      <c r="Y123" s="17"/>
      <c r="Z123" s="17"/>
      <c r="AA123" s="17"/>
      <c r="AB123" s="17"/>
      <c r="AC123" s="17"/>
      <c r="AD123" s="22">
        <f t="shared" si="120"/>
        <v>27.5</v>
      </c>
      <c r="AE123" s="22">
        <f t="shared" si="65"/>
        <v>936045</v>
      </c>
      <c r="AF123" s="22"/>
      <c r="AG123" s="22"/>
      <c r="AH123" s="22">
        <f t="shared" si="66"/>
        <v>926656.47</v>
      </c>
      <c r="AI123" s="22">
        <f t="shared" si="67"/>
        <v>9388.5300000000007</v>
      </c>
      <c r="AJ123" s="22">
        <f t="shared" si="68"/>
        <v>135382.5</v>
      </c>
      <c r="AK123" s="22">
        <f t="shared" si="121"/>
        <v>1071427.5</v>
      </c>
      <c r="AL123" s="22">
        <f t="shared" si="122"/>
        <v>0</v>
      </c>
      <c r="AM123" s="22">
        <f t="shared" si="69"/>
        <v>0</v>
      </c>
      <c r="AN123" s="22">
        <f t="shared" si="70"/>
        <v>0</v>
      </c>
      <c r="AO123" s="22">
        <f t="shared" si="71"/>
        <v>0</v>
      </c>
      <c r="AP123" s="22">
        <f t="shared" si="72"/>
        <v>0</v>
      </c>
      <c r="AQ123" s="22">
        <f t="shared" si="123"/>
        <v>0</v>
      </c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</row>
    <row r="124" spans="1:56" s="3" customFormat="1" hidden="1" x14ac:dyDescent="0.25">
      <c r="A124" s="17"/>
      <c r="B124" s="18" t="s">
        <v>71</v>
      </c>
      <c r="C124" s="19" t="s">
        <v>58</v>
      </c>
      <c r="D124" s="19"/>
      <c r="E124" s="19"/>
      <c r="F124" s="19"/>
      <c r="G124" s="19"/>
      <c r="H124" s="19"/>
      <c r="I124" s="20">
        <v>1</v>
      </c>
      <c r="J124" s="24">
        <v>1</v>
      </c>
      <c r="K124" s="17">
        <v>1</v>
      </c>
      <c r="L124" s="22">
        <v>29.6</v>
      </c>
      <c r="M124" s="22">
        <v>34038</v>
      </c>
      <c r="N124" s="22">
        <v>47000</v>
      </c>
      <c r="O124" s="60">
        <f t="shared" si="112"/>
        <v>0.98997000000000002</v>
      </c>
      <c r="P124" s="60">
        <v>1.0030000000000001E-2</v>
      </c>
      <c r="Q124" s="32">
        <f t="shared" si="116"/>
        <v>1391200</v>
      </c>
      <c r="R124" s="32">
        <f t="shared" si="117"/>
        <v>997419.33</v>
      </c>
      <c r="S124" s="32">
        <f t="shared" si="118"/>
        <v>10105.469999999999</v>
      </c>
      <c r="T124" s="32">
        <f t="shared" si="119"/>
        <v>383675.2</v>
      </c>
      <c r="U124" s="88">
        <v>0</v>
      </c>
      <c r="V124" s="23">
        <v>44196</v>
      </c>
      <c r="W124" s="17" t="s">
        <v>59</v>
      </c>
      <c r="X124" s="17"/>
      <c r="Y124" s="17"/>
      <c r="Z124" s="17"/>
      <c r="AA124" s="17"/>
      <c r="AB124" s="17"/>
      <c r="AC124" s="17"/>
      <c r="AD124" s="22">
        <f t="shared" si="120"/>
        <v>29.6</v>
      </c>
      <c r="AE124" s="22">
        <f t="shared" si="65"/>
        <v>1007524.8</v>
      </c>
      <c r="AF124" s="22"/>
      <c r="AG124" s="22"/>
      <c r="AH124" s="22">
        <f t="shared" si="66"/>
        <v>997419.33</v>
      </c>
      <c r="AI124" s="22">
        <f t="shared" si="67"/>
        <v>10105.469999999999</v>
      </c>
      <c r="AJ124" s="22">
        <f t="shared" si="68"/>
        <v>383675.2</v>
      </c>
      <c r="AK124" s="22">
        <f t="shared" si="121"/>
        <v>1391200</v>
      </c>
      <c r="AL124" s="22">
        <f t="shared" si="122"/>
        <v>0</v>
      </c>
      <c r="AM124" s="22">
        <f t="shared" si="69"/>
        <v>0</v>
      </c>
      <c r="AN124" s="22">
        <f t="shared" si="70"/>
        <v>0</v>
      </c>
      <c r="AO124" s="22">
        <f t="shared" si="71"/>
        <v>0</v>
      </c>
      <c r="AP124" s="22">
        <f t="shared" si="72"/>
        <v>0</v>
      </c>
      <c r="AQ124" s="22">
        <f t="shared" si="123"/>
        <v>0</v>
      </c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</row>
    <row r="125" spans="1:56" s="3" customFormat="1" hidden="1" x14ac:dyDescent="0.25">
      <c r="A125" s="17"/>
      <c r="B125" s="18" t="s">
        <v>88</v>
      </c>
      <c r="C125" s="19"/>
      <c r="D125" s="26" t="s">
        <v>62</v>
      </c>
      <c r="E125" s="26"/>
      <c r="F125" s="26"/>
      <c r="G125" s="26"/>
      <c r="H125" s="26"/>
      <c r="I125" s="20">
        <v>2</v>
      </c>
      <c r="J125" s="24">
        <v>1</v>
      </c>
      <c r="K125" s="17">
        <v>3</v>
      </c>
      <c r="L125" s="22">
        <v>41.3</v>
      </c>
      <c r="M125" s="22">
        <v>34038</v>
      </c>
      <c r="N125" s="22">
        <v>47000</v>
      </c>
      <c r="O125" s="60">
        <f t="shared" si="112"/>
        <v>0.98997000000000002</v>
      </c>
      <c r="P125" s="60">
        <v>1.0030000000000001E-2</v>
      </c>
      <c r="Q125" s="32">
        <f t="shared" si="116"/>
        <v>1941100</v>
      </c>
      <c r="R125" s="32">
        <f t="shared" si="117"/>
        <v>1391669.53</v>
      </c>
      <c r="S125" s="32">
        <f t="shared" si="118"/>
        <v>14099.87</v>
      </c>
      <c r="T125" s="32">
        <f t="shared" si="119"/>
        <v>535330.6</v>
      </c>
      <c r="U125" s="88">
        <v>0</v>
      </c>
      <c r="V125" s="23">
        <v>44196</v>
      </c>
      <c r="W125" s="17"/>
      <c r="X125" s="17" t="s">
        <v>59</v>
      </c>
      <c r="Y125" s="17"/>
      <c r="Z125" s="17"/>
      <c r="AA125" s="17"/>
      <c r="AB125" s="17"/>
      <c r="AC125" s="17"/>
      <c r="AD125" s="22">
        <f t="shared" si="120"/>
        <v>0</v>
      </c>
      <c r="AE125" s="22">
        <f t="shared" si="65"/>
        <v>0</v>
      </c>
      <c r="AF125" s="22"/>
      <c r="AG125" s="22"/>
      <c r="AH125" s="22">
        <f t="shared" si="66"/>
        <v>0</v>
      </c>
      <c r="AI125" s="22">
        <f t="shared" si="67"/>
        <v>0</v>
      </c>
      <c r="AJ125" s="22">
        <f t="shared" si="68"/>
        <v>0</v>
      </c>
      <c r="AK125" s="22">
        <f t="shared" si="121"/>
        <v>0</v>
      </c>
      <c r="AL125" s="22">
        <f t="shared" si="122"/>
        <v>41.3</v>
      </c>
      <c r="AM125" s="22">
        <f t="shared" si="69"/>
        <v>1405769.4</v>
      </c>
      <c r="AN125" s="22">
        <f t="shared" si="70"/>
        <v>1391669.53</v>
      </c>
      <c r="AO125" s="22">
        <f t="shared" si="71"/>
        <v>14099.87</v>
      </c>
      <c r="AP125" s="22">
        <f t="shared" si="72"/>
        <v>535330.6</v>
      </c>
      <c r="AQ125" s="22">
        <f t="shared" si="123"/>
        <v>1941100</v>
      </c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</row>
    <row r="126" spans="1:56" s="3" customFormat="1" ht="15.75" hidden="1" customHeight="1" x14ac:dyDescent="0.25">
      <c r="A126" s="17"/>
      <c r="B126" s="18" t="s">
        <v>72</v>
      </c>
      <c r="C126" s="19" t="s">
        <v>58</v>
      </c>
      <c r="D126" s="19"/>
      <c r="E126" s="19"/>
      <c r="F126" s="19"/>
      <c r="G126" s="19"/>
      <c r="H126" s="19"/>
      <c r="I126" s="20">
        <v>1</v>
      </c>
      <c r="J126" s="24">
        <v>1</v>
      </c>
      <c r="K126" s="17">
        <v>2</v>
      </c>
      <c r="L126" s="22">
        <v>28.5</v>
      </c>
      <c r="M126" s="22">
        <v>34038</v>
      </c>
      <c r="N126" s="22">
        <v>34753</v>
      </c>
      <c r="O126" s="60">
        <f t="shared" si="112"/>
        <v>0.98997000000000002</v>
      </c>
      <c r="P126" s="60">
        <v>1.0030000000000001E-2</v>
      </c>
      <c r="Q126" s="32">
        <f t="shared" si="116"/>
        <v>990460.5</v>
      </c>
      <c r="R126" s="32">
        <f t="shared" si="117"/>
        <v>960353.07</v>
      </c>
      <c r="S126" s="32">
        <f t="shared" si="118"/>
        <v>9729.93</v>
      </c>
      <c r="T126" s="32">
        <f t="shared" si="119"/>
        <v>20377.5</v>
      </c>
      <c r="U126" s="88">
        <v>0</v>
      </c>
      <c r="V126" s="23">
        <v>44196</v>
      </c>
      <c r="W126" s="17" t="s">
        <v>59</v>
      </c>
      <c r="X126" s="17"/>
      <c r="Y126" s="17"/>
      <c r="Z126" s="17"/>
      <c r="AA126" s="17"/>
      <c r="AB126" s="17"/>
      <c r="AC126" s="17"/>
      <c r="AD126" s="22">
        <f t="shared" si="120"/>
        <v>28.5</v>
      </c>
      <c r="AE126" s="22">
        <f t="shared" si="65"/>
        <v>970083</v>
      </c>
      <c r="AF126" s="22"/>
      <c r="AG126" s="22"/>
      <c r="AH126" s="22">
        <f t="shared" si="66"/>
        <v>960353.07</v>
      </c>
      <c r="AI126" s="22">
        <f t="shared" si="67"/>
        <v>9729.93</v>
      </c>
      <c r="AJ126" s="22">
        <f t="shared" si="68"/>
        <v>20377.5</v>
      </c>
      <c r="AK126" s="22">
        <f t="shared" si="121"/>
        <v>990460.5</v>
      </c>
      <c r="AL126" s="22">
        <f t="shared" si="122"/>
        <v>0</v>
      </c>
      <c r="AM126" s="22">
        <f t="shared" si="69"/>
        <v>0</v>
      </c>
      <c r="AN126" s="22">
        <f t="shared" si="70"/>
        <v>0</v>
      </c>
      <c r="AO126" s="22">
        <f t="shared" si="71"/>
        <v>0</v>
      </c>
      <c r="AP126" s="22">
        <f t="shared" si="72"/>
        <v>0</v>
      </c>
      <c r="AQ126" s="22">
        <f t="shared" si="123"/>
        <v>0</v>
      </c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</row>
    <row r="127" spans="1:56" s="3" customFormat="1" hidden="1" x14ac:dyDescent="0.25">
      <c r="A127" s="17">
        <v>10</v>
      </c>
      <c r="B127" s="18" t="s">
        <v>100</v>
      </c>
      <c r="C127" s="19"/>
      <c r="D127" s="19"/>
      <c r="E127" s="19"/>
      <c r="F127" s="19"/>
      <c r="G127" s="19"/>
      <c r="H127" s="19"/>
      <c r="I127" s="20">
        <f>SUM(I128:I151)</f>
        <v>47</v>
      </c>
      <c r="J127" s="20">
        <f t="shared" ref="J127:L127" si="124">SUM(J128:J151)</f>
        <v>24</v>
      </c>
      <c r="K127" s="20">
        <f t="shared" si="124"/>
        <v>48</v>
      </c>
      <c r="L127" s="21">
        <f t="shared" si="124"/>
        <v>813.3</v>
      </c>
      <c r="M127" s="22"/>
      <c r="N127" s="22"/>
      <c r="O127" s="22"/>
      <c r="P127" s="22"/>
      <c r="Q127" s="21">
        <f t="shared" ref="Q127:U127" si="125">SUM(Q128:Q151)</f>
        <v>32329733.5</v>
      </c>
      <c r="R127" s="21">
        <f t="shared" si="125"/>
        <v>26653892.41</v>
      </c>
      <c r="S127" s="21">
        <f t="shared" si="125"/>
        <v>270047.09000000003</v>
      </c>
      <c r="T127" s="21">
        <f t="shared" si="125"/>
        <v>5405794</v>
      </c>
      <c r="U127" s="21">
        <f t="shared" si="125"/>
        <v>0</v>
      </c>
      <c r="V127" s="23">
        <v>44196</v>
      </c>
      <c r="W127" s="17"/>
      <c r="X127" s="17"/>
      <c r="Y127" s="17"/>
      <c r="Z127" s="17"/>
      <c r="AA127" s="17"/>
      <c r="AB127" s="17"/>
      <c r="AC127" s="17"/>
      <c r="AD127" s="21">
        <f t="shared" ref="AD127:AZ127" si="126">SUM(AD128:AD151)</f>
        <v>743.3</v>
      </c>
      <c r="AE127" s="22">
        <f t="shared" si="65"/>
        <v>25300445.399999999</v>
      </c>
      <c r="AF127" s="22"/>
      <c r="AG127" s="22"/>
      <c r="AH127" s="22">
        <f t="shared" si="66"/>
        <v>25046681.93</v>
      </c>
      <c r="AI127" s="22">
        <f t="shared" si="67"/>
        <v>253763.47</v>
      </c>
      <c r="AJ127" s="22">
        <f t="shared" si="68"/>
        <v>3739288.1</v>
      </c>
      <c r="AK127" s="21">
        <f t="shared" si="126"/>
        <v>29039733.5</v>
      </c>
      <c r="AL127" s="21">
        <f t="shared" si="126"/>
        <v>70</v>
      </c>
      <c r="AM127" s="22">
        <f t="shared" si="69"/>
        <v>2382660</v>
      </c>
      <c r="AN127" s="22">
        <f t="shared" si="70"/>
        <v>2358761.92</v>
      </c>
      <c r="AO127" s="22">
        <f t="shared" si="71"/>
        <v>23898.080000000002</v>
      </c>
      <c r="AP127" s="22">
        <f t="shared" si="72"/>
        <v>907340</v>
      </c>
      <c r="AQ127" s="21">
        <f t="shared" si="126"/>
        <v>3290000</v>
      </c>
      <c r="AR127" s="21">
        <f t="shared" si="126"/>
        <v>0</v>
      </c>
      <c r="AS127" s="21">
        <f t="shared" si="126"/>
        <v>0</v>
      </c>
      <c r="AT127" s="21">
        <f t="shared" si="126"/>
        <v>0</v>
      </c>
      <c r="AU127" s="21">
        <f t="shared" si="126"/>
        <v>0</v>
      </c>
      <c r="AV127" s="21">
        <f t="shared" si="126"/>
        <v>0</v>
      </c>
      <c r="AW127" s="21">
        <f t="shared" si="126"/>
        <v>0</v>
      </c>
      <c r="AX127" s="21">
        <f t="shared" si="126"/>
        <v>0</v>
      </c>
      <c r="AY127" s="21">
        <f t="shared" si="126"/>
        <v>0</v>
      </c>
      <c r="AZ127" s="21">
        <f t="shared" si="126"/>
        <v>0</v>
      </c>
      <c r="BA127" s="17"/>
      <c r="BB127" s="17"/>
      <c r="BC127" s="17"/>
      <c r="BD127" s="17"/>
    </row>
    <row r="128" spans="1:56" s="35" customFormat="1" hidden="1" x14ac:dyDescent="0.25">
      <c r="A128" s="24"/>
      <c r="B128" s="25" t="s">
        <v>57</v>
      </c>
      <c r="C128" s="26" t="s">
        <v>58</v>
      </c>
      <c r="D128" s="26"/>
      <c r="E128" s="26"/>
      <c r="F128" s="26"/>
      <c r="G128" s="26"/>
      <c r="H128" s="26"/>
      <c r="I128" s="27">
        <v>2</v>
      </c>
      <c r="J128" s="24">
        <v>1</v>
      </c>
      <c r="K128" s="24">
        <v>2</v>
      </c>
      <c r="L128" s="28">
        <v>29.8</v>
      </c>
      <c r="M128" s="28">
        <v>34038</v>
      </c>
      <c r="N128" s="28">
        <v>34557</v>
      </c>
      <c r="O128" s="60">
        <f t="shared" si="112"/>
        <v>0.98997000000000002</v>
      </c>
      <c r="P128" s="60">
        <v>1.0030000000000001E-2</v>
      </c>
      <c r="Q128" s="32">
        <f t="shared" ref="Q128:Q151" si="127">L128*N128</f>
        <v>1029798.6</v>
      </c>
      <c r="R128" s="32">
        <f t="shared" ref="R128:R151" si="128">IF(N128&lt;M128,(L128*M128*O128)*N128/M128,L128*M128*O128)</f>
        <v>1004158.65</v>
      </c>
      <c r="S128" s="32">
        <f t="shared" ref="S128:S151" si="129">IF(N128&lt;M128,(L128*M128*P128)*N128/M128,L128*M128*P128)</f>
        <v>10173.75</v>
      </c>
      <c r="T128" s="32">
        <f t="shared" ref="T128:T151" si="130">Q128-R128-S128-U128</f>
        <v>15466.2</v>
      </c>
      <c r="U128" s="88">
        <v>0</v>
      </c>
      <c r="V128" s="23">
        <v>44196</v>
      </c>
      <c r="W128" s="24" t="s">
        <v>59</v>
      </c>
      <c r="X128" s="24"/>
      <c r="Y128" s="24"/>
      <c r="Z128" s="24"/>
      <c r="AA128" s="24"/>
      <c r="AB128" s="24"/>
      <c r="AC128" s="24"/>
      <c r="AD128" s="22">
        <f t="shared" ref="AD128:AD151" si="131">IF(W128&gt;0,L128,0)</f>
        <v>29.8</v>
      </c>
      <c r="AE128" s="22">
        <f t="shared" si="65"/>
        <v>1014332.4</v>
      </c>
      <c r="AF128" s="22"/>
      <c r="AG128" s="22"/>
      <c r="AH128" s="22">
        <f t="shared" si="66"/>
        <v>1004158.65</v>
      </c>
      <c r="AI128" s="22">
        <f t="shared" si="67"/>
        <v>10173.75</v>
      </c>
      <c r="AJ128" s="22">
        <f t="shared" si="68"/>
        <v>15466.2</v>
      </c>
      <c r="AK128" s="22">
        <f t="shared" ref="AK128:AK151" si="132">IF(W128&gt;0,Q128,0)</f>
        <v>1029798.6</v>
      </c>
      <c r="AL128" s="22">
        <f t="shared" ref="AL128:AL151" si="133">IF(X128&gt;0,L128,0)</f>
        <v>0</v>
      </c>
      <c r="AM128" s="22">
        <f t="shared" si="69"/>
        <v>0</v>
      </c>
      <c r="AN128" s="22">
        <f t="shared" si="70"/>
        <v>0</v>
      </c>
      <c r="AO128" s="22">
        <f t="shared" si="71"/>
        <v>0</v>
      </c>
      <c r="AP128" s="22">
        <f t="shared" si="72"/>
        <v>0</v>
      </c>
      <c r="AQ128" s="22">
        <f t="shared" ref="AQ128:AQ151" si="134">IF(X128&gt;0,Q128,0)</f>
        <v>0</v>
      </c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</row>
    <row r="129" spans="1:56" s="35" customFormat="1" hidden="1" x14ac:dyDescent="0.25">
      <c r="A129" s="24"/>
      <c r="B129" s="25" t="s">
        <v>60</v>
      </c>
      <c r="C129" s="26" t="s">
        <v>58</v>
      </c>
      <c r="D129" s="26"/>
      <c r="E129" s="26"/>
      <c r="F129" s="26"/>
      <c r="G129" s="26"/>
      <c r="H129" s="26"/>
      <c r="I129" s="27">
        <v>1</v>
      </c>
      <c r="J129" s="24">
        <v>1</v>
      </c>
      <c r="K129" s="24">
        <v>3</v>
      </c>
      <c r="L129" s="28">
        <v>40.6</v>
      </c>
      <c r="M129" s="28">
        <v>34038</v>
      </c>
      <c r="N129" s="28">
        <v>22626</v>
      </c>
      <c r="O129" s="60">
        <f t="shared" si="112"/>
        <v>0.98997000000000002</v>
      </c>
      <c r="P129" s="60">
        <v>1.0030000000000001E-2</v>
      </c>
      <c r="Q129" s="32">
        <f t="shared" si="127"/>
        <v>918615.6</v>
      </c>
      <c r="R129" s="32">
        <f t="shared" si="128"/>
        <v>909401.89</v>
      </c>
      <c r="S129" s="32">
        <f t="shared" si="129"/>
        <v>9213.7099999999991</v>
      </c>
      <c r="T129" s="32">
        <f t="shared" si="130"/>
        <v>0</v>
      </c>
      <c r="U129" s="88">
        <v>0</v>
      </c>
      <c r="V129" s="23">
        <v>44196</v>
      </c>
      <c r="W129" s="24" t="s">
        <v>59</v>
      </c>
      <c r="X129" s="24"/>
      <c r="Y129" s="24"/>
      <c r="Z129" s="24"/>
      <c r="AA129" s="24"/>
      <c r="AB129" s="24"/>
      <c r="AC129" s="24"/>
      <c r="AD129" s="22">
        <f t="shared" si="131"/>
        <v>40.6</v>
      </c>
      <c r="AE129" s="22">
        <f t="shared" si="65"/>
        <v>1381942.8</v>
      </c>
      <c r="AF129" s="22"/>
      <c r="AG129" s="22"/>
      <c r="AH129" s="22">
        <f t="shared" si="66"/>
        <v>1368081.91</v>
      </c>
      <c r="AI129" s="22">
        <f t="shared" si="67"/>
        <v>13860.89</v>
      </c>
      <c r="AJ129" s="22">
        <f t="shared" si="68"/>
        <v>-463327.2</v>
      </c>
      <c r="AK129" s="22">
        <f t="shared" si="132"/>
        <v>918615.6</v>
      </c>
      <c r="AL129" s="22">
        <f t="shared" si="133"/>
        <v>0</v>
      </c>
      <c r="AM129" s="22">
        <f t="shared" si="69"/>
        <v>0</v>
      </c>
      <c r="AN129" s="22">
        <f t="shared" si="70"/>
        <v>0</v>
      </c>
      <c r="AO129" s="22">
        <f t="shared" si="71"/>
        <v>0</v>
      </c>
      <c r="AP129" s="22">
        <f t="shared" si="72"/>
        <v>0</v>
      </c>
      <c r="AQ129" s="22">
        <f t="shared" si="134"/>
        <v>0</v>
      </c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</row>
    <row r="130" spans="1:56" s="35" customFormat="1" hidden="1" x14ac:dyDescent="0.25">
      <c r="A130" s="24"/>
      <c r="B130" s="25" t="s">
        <v>61</v>
      </c>
      <c r="C130" s="26" t="s">
        <v>58</v>
      </c>
      <c r="D130" s="26"/>
      <c r="E130" s="26"/>
      <c r="F130" s="26"/>
      <c r="G130" s="26"/>
      <c r="H130" s="26"/>
      <c r="I130" s="27">
        <v>1</v>
      </c>
      <c r="J130" s="24">
        <v>1</v>
      </c>
      <c r="K130" s="24">
        <v>0</v>
      </c>
      <c r="L130" s="28">
        <v>27.7</v>
      </c>
      <c r="M130" s="28">
        <v>34038</v>
      </c>
      <c r="N130" s="28">
        <v>39379</v>
      </c>
      <c r="O130" s="60">
        <f t="shared" si="112"/>
        <v>0.98997000000000002</v>
      </c>
      <c r="P130" s="60">
        <v>1.0030000000000001E-2</v>
      </c>
      <c r="Q130" s="32">
        <f t="shared" si="127"/>
        <v>1090798.3</v>
      </c>
      <c r="R130" s="32">
        <f t="shared" si="128"/>
        <v>933395.79</v>
      </c>
      <c r="S130" s="32">
        <f t="shared" si="129"/>
        <v>9456.81</v>
      </c>
      <c r="T130" s="32">
        <f t="shared" si="130"/>
        <v>147945.70000000001</v>
      </c>
      <c r="U130" s="88">
        <v>0</v>
      </c>
      <c r="V130" s="23">
        <v>44196</v>
      </c>
      <c r="W130" s="24" t="s">
        <v>59</v>
      </c>
      <c r="X130" s="24"/>
      <c r="Y130" s="24"/>
      <c r="Z130" s="24"/>
      <c r="AA130" s="24"/>
      <c r="AB130" s="24"/>
      <c r="AC130" s="24"/>
      <c r="AD130" s="22">
        <f t="shared" si="131"/>
        <v>27.7</v>
      </c>
      <c r="AE130" s="22">
        <f t="shared" si="65"/>
        <v>942852.6</v>
      </c>
      <c r="AF130" s="22"/>
      <c r="AG130" s="22"/>
      <c r="AH130" s="22">
        <f t="shared" si="66"/>
        <v>933395.79</v>
      </c>
      <c r="AI130" s="22">
        <f t="shared" si="67"/>
        <v>9456.81</v>
      </c>
      <c r="AJ130" s="22">
        <f t="shared" si="68"/>
        <v>147945.70000000001</v>
      </c>
      <c r="AK130" s="22">
        <f t="shared" si="132"/>
        <v>1090798.3</v>
      </c>
      <c r="AL130" s="22">
        <f t="shared" si="133"/>
        <v>0</v>
      </c>
      <c r="AM130" s="22">
        <f t="shared" si="69"/>
        <v>0</v>
      </c>
      <c r="AN130" s="22">
        <f t="shared" si="70"/>
        <v>0</v>
      </c>
      <c r="AO130" s="22">
        <f t="shared" si="71"/>
        <v>0</v>
      </c>
      <c r="AP130" s="22">
        <f t="shared" si="72"/>
        <v>0</v>
      </c>
      <c r="AQ130" s="22">
        <f t="shared" si="134"/>
        <v>0</v>
      </c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</row>
    <row r="131" spans="1:56" s="35" customFormat="1" hidden="1" x14ac:dyDescent="0.25">
      <c r="A131" s="24"/>
      <c r="B131" s="25" t="s">
        <v>63</v>
      </c>
      <c r="C131" s="26" t="s">
        <v>58</v>
      </c>
      <c r="D131" s="26"/>
      <c r="E131" s="26"/>
      <c r="F131" s="26"/>
      <c r="G131" s="26"/>
      <c r="H131" s="26"/>
      <c r="I131" s="27">
        <v>2</v>
      </c>
      <c r="J131" s="24">
        <v>1</v>
      </c>
      <c r="K131" s="24">
        <v>1</v>
      </c>
      <c r="L131" s="28">
        <v>21.6</v>
      </c>
      <c r="M131" s="28">
        <v>34038</v>
      </c>
      <c r="N131" s="28">
        <v>39804</v>
      </c>
      <c r="O131" s="60">
        <f t="shared" si="112"/>
        <v>0.98997000000000002</v>
      </c>
      <c r="P131" s="60">
        <v>1.0030000000000001E-2</v>
      </c>
      <c r="Q131" s="32">
        <f t="shared" si="127"/>
        <v>859766.4</v>
      </c>
      <c r="R131" s="32">
        <f t="shared" si="128"/>
        <v>727846.54</v>
      </c>
      <c r="S131" s="32">
        <f t="shared" si="129"/>
        <v>7374.26</v>
      </c>
      <c r="T131" s="32">
        <f t="shared" si="130"/>
        <v>124545.60000000001</v>
      </c>
      <c r="U131" s="88">
        <v>0</v>
      </c>
      <c r="V131" s="23">
        <v>44196</v>
      </c>
      <c r="W131" s="24" t="s">
        <v>59</v>
      </c>
      <c r="X131" s="24"/>
      <c r="Y131" s="24"/>
      <c r="Z131" s="24"/>
      <c r="AA131" s="24"/>
      <c r="AB131" s="24"/>
      <c r="AC131" s="24"/>
      <c r="AD131" s="22">
        <f t="shared" si="131"/>
        <v>21.6</v>
      </c>
      <c r="AE131" s="22">
        <f t="shared" si="65"/>
        <v>735220.8</v>
      </c>
      <c r="AF131" s="22"/>
      <c r="AG131" s="22"/>
      <c r="AH131" s="22">
        <f t="shared" si="66"/>
        <v>727846.54</v>
      </c>
      <c r="AI131" s="22">
        <f t="shared" si="67"/>
        <v>7374.26</v>
      </c>
      <c r="AJ131" s="22">
        <f t="shared" si="68"/>
        <v>124545.60000000001</v>
      </c>
      <c r="AK131" s="22">
        <f t="shared" si="132"/>
        <v>859766.4</v>
      </c>
      <c r="AL131" s="22">
        <f t="shared" si="133"/>
        <v>0</v>
      </c>
      <c r="AM131" s="22">
        <f t="shared" si="69"/>
        <v>0</v>
      </c>
      <c r="AN131" s="22">
        <f t="shared" si="70"/>
        <v>0</v>
      </c>
      <c r="AO131" s="22">
        <f t="shared" si="71"/>
        <v>0</v>
      </c>
      <c r="AP131" s="22">
        <f t="shared" si="72"/>
        <v>0</v>
      </c>
      <c r="AQ131" s="22">
        <f t="shared" si="134"/>
        <v>0</v>
      </c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</row>
    <row r="132" spans="1:56" s="35" customFormat="1" hidden="1" x14ac:dyDescent="0.25">
      <c r="A132" s="24"/>
      <c r="B132" s="25" t="s">
        <v>64</v>
      </c>
      <c r="C132" s="26" t="s">
        <v>58</v>
      </c>
      <c r="D132" s="26"/>
      <c r="E132" s="26"/>
      <c r="F132" s="26"/>
      <c r="G132" s="26"/>
      <c r="H132" s="26"/>
      <c r="I132" s="27">
        <v>1</v>
      </c>
      <c r="J132" s="24">
        <v>1</v>
      </c>
      <c r="K132" s="24">
        <v>2</v>
      </c>
      <c r="L132" s="28">
        <v>29.4</v>
      </c>
      <c r="M132" s="28">
        <v>34038</v>
      </c>
      <c r="N132" s="28">
        <v>43953</v>
      </c>
      <c r="O132" s="60">
        <f t="shared" si="112"/>
        <v>0.98997000000000002</v>
      </c>
      <c r="P132" s="60">
        <v>1.0030000000000001E-2</v>
      </c>
      <c r="Q132" s="32">
        <f t="shared" si="127"/>
        <v>1292218.2</v>
      </c>
      <c r="R132" s="32">
        <f t="shared" si="128"/>
        <v>990680.01</v>
      </c>
      <c r="S132" s="32">
        <f t="shared" si="129"/>
        <v>10037.19</v>
      </c>
      <c r="T132" s="32">
        <f t="shared" si="130"/>
        <v>291501</v>
      </c>
      <c r="U132" s="88">
        <v>0</v>
      </c>
      <c r="V132" s="23">
        <v>44196</v>
      </c>
      <c r="W132" s="24" t="s">
        <v>59</v>
      </c>
      <c r="X132" s="24"/>
      <c r="Y132" s="24"/>
      <c r="Z132" s="24"/>
      <c r="AA132" s="24"/>
      <c r="AB132" s="24"/>
      <c r="AC132" s="24"/>
      <c r="AD132" s="22">
        <f t="shared" si="131"/>
        <v>29.4</v>
      </c>
      <c r="AE132" s="22">
        <f t="shared" si="65"/>
        <v>1000717.2</v>
      </c>
      <c r="AF132" s="22"/>
      <c r="AG132" s="22"/>
      <c r="AH132" s="22">
        <f t="shared" si="66"/>
        <v>990680.01</v>
      </c>
      <c r="AI132" s="22">
        <f t="shared" si="67"/>
        <v>10037.19</v>
      </c>
      <c r="AJ132" s="22">
        <f t="shared" si="68"/>
        <v>291501</v>
      </c>
      <c r="AK132" s="22">
        <f t="shared" si="132"/>
        <v>1292218.2</v>
      </c>
      <c r="AL132" s="22">
        <f t="shared" si="133"/>
        <v>0</v>
      </c>
      <c r="AM132" s="22">
        <f t="shared" si="69"/>
        <v>0</v>
      </c>
      <c r="AN132" s="22">
        <f t="shared" si="70"/>
        <v>0</v>
      </c>
      <c r="AO132" s="22">
        <f t="shared" si="71"/>
        <v>0</v>
      </c>
      <c r="AP132" s="22">
        <f t="shared" si="72"/>
        <v>0</v>
      </c>
      <c r="AQ132" s="22">
        <f t="shared" si="134"/>
        <v>0</v>
      </c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</row>
    <row r="133" spans="1:56" s="35" customFormat="1" hidden="1" x14ac:dyDescent="0.25">
      <c r="A133" s="24"/>
      <c r="B133" s="25" t="s">
        <v>65</v>
      </c>
      <c r="C133" s="26" t="s">
        <v>58</v>
      </c>
      <c r="D133" s="26"/>
      <c r="E133" s="26"/>
      <c r="F133" s="26"/>
      <c r="G133" s="26"/>
      <c r="H133" s="26"/>
      <c r="I133" s="27">
        <v>3</v>
      </c>
      <c r="J133" s="24">
        <v>1</v>
      </c>
      <c r="K133" s="24">
        <v>3</v>
      </c>
      <c r="L133" s="28">
        <v>40.4</v>
      </c>
      <c r="M133" s="28">
        <v>34038</v>
      </c>
      <c r="N133" s="28">
        <v>36287</v>
      </c>
      <c r="O133" s="60">
        <f t="shared" si="112"/>
        <v>0.98997000000000002</v>
      </c>
      <c r="P133" s="60">
        <v>1.0030000000000001E-2</v>
      </c>
      <c r="Q133" s="32">
        <f t="shared" si="127"/>
        <v>1465994.8</v>
      </c>
      <c r="R133" s="32">
        <f t="shared" si="128"/>
        <v>1361342.59</v>
      </c>
      <c r="S133" s="32">
        <f t="shared" si="129"/>
        <v>13792.61</v>
      </c>
      <c r="T133" s="32">
        <f t="shared" si="130"/>
        <v>90859.6</v>
      </c>
      <c r="U133" s="88">
        <v>0</v>
      </c>
      <c r="V133" s="23">
        <v>44196</v>
      </c>
      <c r="W133" s="24" t="s">
        <v>59</v>
      </c>
      <c r="X133" s="24"/>
      <c r="Y133" s="24"/>
      <c r="Z133" s="24"/>
      <c r="AA133" s="24"/>
      <c r="AB133" s="24"/>
      <c r="AC133" s="24"/>
      <c r="AD133" s="22">
        <f t="shared" si="131"/>
        <v>40.4</v>
      </c>
      <c r="AE133" s="22">
        <f t="shared" si="65"/>
        <v>1375135.2</v>
      </c>
      <c r="AF133" s="22"/>
      <c r="AG133" s="22"/>
      <c r="AH133" s="22">
        <f t="shared" si="66"/>
        <v>1361342.59</v>
      </c>
      <c r="AI133" s="22">
        <f t="shared" si="67"/>
        <v>13792.61</v>
      </c>
      <c r="AJ133" s="22">
        <f t="shared" si="68"/>
        <v>90859.6</v>
      </c>
      <c r="AK133" s="22">
        <f t="shared" si="132"/>
        <v>1465994.8</v>
      </c>
      <c r="AL133" s="22">
        <f t="shared" si="133"/>
        <v>0</v>
      </c>
      <c r="AM133" s="22">
        <f t="shared" si="69"/>
        <v>0</v>
      </c>
      <c r="AN133" s="22">
        <f t="shared" si="70"/>
        <v>0</v>
      </c>
      <c r="AO133" s="22">
        <f t="shared" si="71"/>
        <v>0</v>
      </c>
      <c r="AP133" s="22">
        <f t="shared" si="72"/>
        <v>0</v>
      </c>
      <c r="AQ133" s="22">
        <f t="shared" si="134"/>
        <v>0</v>
      </c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</row>
    <row r="134" spans="1:56" s="35" customFormat="1" hidden="1" x14ac:dyDescent="0.25">
      <c r="A134" s="24"/>
      <c r="B134" s="25" t="s">
        <v>66</v>
      </c>
      <c r="C134" s="26" t="s">
        <v>58</v>
      </c>
      <c r="D134" s="26"/>
      <c r="E134" s="26"/>
      <c r="F134" s="26"/>
      <c r="G134" s="26"/>
      <c r="H134" s="26"/>
      <c r="I134" s="27">
        <v>1</v>
      </c>
      <c r="J134" s="24">
        <v>1</v>
      </c>
      <c r="K134" s="24">
        <v>1</v>
      </c>
      <c r="L134" s="28">
        <v>27.5</v>
      </c>
      <c r="M134" s="28">
        <v>34038</v>
      </c>
      <c r="N134" s="28">
        <v>45815</v>
      </c>
      <c r="O134" s="60">
        <f t="shared" si="112"/>
        <v>0.98997000000000002</v>
      </c>
      <c r="P134" s="60">
        <v>1.0030000000000001E-2</v>
      </c>
      <c r="Q134" s="32">
        <f t="shared" si="127"/>
        <v>1259912.5</v>
      </c>
      <c r="R134" s="32">
        <f t="shared" si="128"/>
        <v>926656.47</v>
      </c>
      <c r="S134" s="32">
        <f t="shared" si="129"/>
        <v>9388.5300000000007</v>
      </c>
      <c r="T134" s="32">
        <f t="shared" si="130"/>
        <v>323867.5</v>
      </c>
      <c r="U134" s="88">
        <v>0</v>
      </c>
      <c r="V134" s="23">
        <v>44196</v>
      </c>
      <c r="W134" s="24" t="s">
        <v>59</v>
      </c>
      <c r="X134" s="24"/>
      <c r="Y134" s="24"/>
      <c r="Z134" s="24"/>
      <c r="AA134" s="24"/>
      <c r="AB134" s="24"/>
      <c r="AC134" s="24"/>
      <c r="AD134" s="22">
        <f t="shared" si="131"/>
        <v>27.5</v>
      </c>
      <c r="AE134" s="22">
        <f t="shared" si="65"/>
        <v>936045</v>
      </c>
      <c r="AF134" s="22"/>
      <c r="AG134" s="22"/>
      <c r="AH134" s="22">
        <f t="shared" si="66"/>
        <v>926656.47</v>
      </c>
      <c r="AI134" s="22">
        <f t="shared" si="67"/>
        <v>9388.5300000000007</v>
      </c>
      <c r="AJ134" s="22">
        <f t="shared" si="68"/>
        <v>323867.5</v>
      </c>
      <c r="AK134" s="22">
        <f t="shared" si="132"/>
        <v>1259912.5</v>
      </c>
      <c r="AL134" s="22">
        <f t="shared" si="133"/>
        <v>0</v>
      </c>
      <c r="AM134" s="22">
        <f t="shared" si="69"/>
        <v>0</v>
      </c>
      <c r="AN134" s="22">
        <f t="shared" si="70"/>
        <v>0</v>
      </c>
      <c r="AO134" s="22">
        <f t="shared" si="71"/>
        <v>0</v>
      </c>
      <c r="AP134" s="22">
        <f t="shared" si="72"/>
        <v>0</v>
      </c>
      <c r="AQ134" s="22">
        <f t="shared" si="134"/>
        <v>0</v>
      </c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</row>
    <row r="135" spans="1:56" s="35" customFormat="1" hidden="1" x14ac:dyDescent="0.25">
      <c r="A135" s="24"/>
      <c r="B135" s="25" t="s">
        <v>67</v>
      </c>
      <c r="C135" s="26" t="s">
        <v>58</v>
      </c>
      <c r="D135" s="26"/>
      <c r="E135" s="26"/>
      <c r="F135" s="26"/>
      <c r="G135" s="26"/>
      <c r="H135" s="26"/>
      <c r="I135" s="27">
        <v>1</v>
      </c>
      <c r="J135" s="24">
        <v>1</v>
      </c>
      <c r="K135" s="24">
        <v>1</v>
      </c>
      <c r="L135" s="28">
        <v>26.8</v>
      </c>
      <c r="M135" s="28">
        <v>34038</v>
      </c>
      <c r="N135" s="28">
        <v>46206</v>
      </c>
      <c r="O135" s="60">
        <f t="shared" si="112"/>
        <v>0.98997000000000002</v>
      </c>
      <c r="P135" s="60">
        <v>1.0030000000000001E-2</v>
      </c>
      <c r="Q135" s="32">
        <f t="shared" si="127"/>
        <v>1238320.8</v>
      </c>
      <c r="R135" s="32">
        <f t="shared" si="128"/>
        <v>903068.85</v>
      </c>
      <c r="S135" s="32">
        <f t="shared" si="129"/>
        <v>9149.5499999999993</v>
      </c>
      <c r="T135" s="32">
        <f t="shared" si="130"/>
        <v>326102.40000000002</v>
      </c>
      <c r="U135" s="88">
        <v>0</v>
      </c>
      <c r="V135" s="23">
        <v>44196</v>
      </c>
      <c r="W135" s="24" t="s">
        <v>59</v>
      </c>
      <c r="X135" s="24"/>
      <c r="Y135" s="24"/>
      <c r="Z135" s="24"/>
      <c r="AA135" s="24"/>
      <c r="AB135" s="24"/>
      <c r="AC135" s="24"/>
      <c r="AD135" s="22">
        <f t="shared" si="131"/>
        <v>26.8</v>
      </c>
      <c r="AE135" s="22">
        <f t="shared" si="65"/>
        <v>912218.4</v>
      </c>
      <c r="AF135" s="22"/>
      <c r="AG135" s="22"/>
      <c r="AH135" s="22">
        <f t="shared" si="66"/>
        <v>903068.85</v>
      </c>
      <c r="AI135" s="22">
        <f t="shared" si="67"/>
        <v>9149.5499999999993</v>
      </c>
      <c r="AJ135" s="22">
        <f t="shared" si="68"/>
        <v>326102.40000000002</v>
      </c>
      <c r="AK135" s="22">
        <f t="shared" si="132"/>
        <v>1238320.8</v>
      </c>
      <c r="AL135" s="22">
        <f t="shared" si="133"/>
        <v>0</v>
      </c>
      <c r="AM135" s="22">
        <f t="shared" si="69"/>
        <v>0</v>
      </c>
      <c r="AN135" s="22">
        <f t="shared" si="70"/>
        <v>0</v>
      </c>
      <c r="AO135" s="22">
        <f t="shared" si="71"/>
        <v>0</v>
      </c>
      <c r="AP135" s="22">
        <f t="shared" si="72"/>
        <v>0</v>
      </c>
      <c r="AQ135" s="22">
        <f t="shared" si="134"/>
        <v>0</v>
      </c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</row>
    <row r="136" spans="1:56" s="35" customFormat="1" hidden="1" x14ac:dyDescent="0.25">
      <c r="A136" s="24"/>
      <c r="B136" s="25" t="s">
        <v>69</v>
      </c>
      <c r="C136" s="26" t="s">
        <v>58</v>
      </c>
      <c r="D136" s="26"/>
      <c r="E136" s="26"/>
      <c r="F136" s="26"/>
      <c r="G136" s="26"/>
      <c r="H136" s="26"/>
      <c r="I136" s="27">
        <v>1</v>
      </c>
      <c r="J136" s="24">
        <v>1</v>
      </c>
      <c r="K136" s="24">
        <v>2</v>
      </c>
      <c r="L136" s="28">
        <v>30.4</v>
      </c>
      <c r="M136" s="28">
        <v>34038</v>
      </c>
      <c r="N136" s="28">
        <v>47000</v>
      </c>
      <c r="O136" s="60">
        <f t="shared" si="112"/>
        <v>0.98997000000000002</v>
      </c>
      <c r="P136" s="60">
        <v>1.0030000000000001E-2</v>
      </c>
      <c r="Q136" s="32">
        <f t="shared" si="127"/>
        <v>1428800</v>
      </c>
      <c r="R136" s="32">
        <f t="shared" si="128"/>
        <v>1024376.61</v>
      </c>
      <c r="S136" s="32">
        <f t="shared" si="129"/>
        <v>10378.59</v>
      </c>
      <c r="T136" s="32">
        <f t="shared" si="130"/>
        <v>394044.8</v>
      </c>
      <c r="U136" s="88">
        <v>0</v>
      </c>
      <c r="V136" s="23">
        <v>44196</v>
      </c>
      <c r="W136" s="24" t="s">
        <v>59</v>
      </c>
      <c r="X136" s="24"/>
      <c r="Y136" s="24"/>
      <c r="Z136" s="24"/>
      <c r="AA136" s="24"/>
      <c r="AB136" s="24"/>
      <c r="AC136" s="24"/>
      <c r="AD136" s="22">
        <f t="shared" si="131"/>
        <v>30.4</v>
      </c>
      <c r="AE136" s="22">
        <f t="shared" si="65"/>
        <v>1034755.2</v>
      </c>
      <c r="AF136" s="22"/>
      <c r="AG136" s="22"/>
      <c r="AH136" s="22">
        <f t="shared" si="66"/>
        <v>1024376.61</v>
      </c>
      <c r="AI136" s="22">
        <f t="shared" si="67"/>
        <v>10378.59</v>
      </c>
      <c r="AJ136" s="22">
        <f t="shared" si="68"/>
        <v>394044.8</v>
      </c>
      <c r="AK136" s="22">
        <f t="shared" si="132"/>
        <v>1428800</v>
      </c>
      <c r="AL136" s="22">
        <f t="shared" si="133"/>
        <v>0</v>
      </c>
      <c r="AM136" s="22">
        <f t="shared" si="69"/>
        <v>0</v>
      </c>
      <c r="AN136" s="22">
        <f t="shared" si="70"/>
        <v>0</v>
      </c>
      <c r="AO136" s="22">
        <f t="shared" si="71"/>
        <v>0</v>
      </c>
      <c r="AP136" s="22">
        <f t="shared" si="72"/>
        <v>0</v>
      </c>
      <c r="AQ136" s="22">
        <f t="shared" si="134"/>
        <v>0</v>
      </c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</row>
    <row r="137" spans="1:56" s="35" customFormat="1" hidden="1" x14ac:dyDescent="0.25">
      <c r="A137" s="24"/>
      <c r="B137" s="25" t="s">
        <v>85</v>
      </c>
      <c r="C137" s="26" t="s">
        <v>58</v>
      </c>
      <c r="D137" s="26"/>
      <c r="E137" s="26"/>
      <c r="F137" s="26"/>
      <c r="G137" s="26"/>
      <c r="H137" s="26"/>
      <c r="I137" s="27">
        <v>4</v>
      </c>
      <c r="J137" s="24">
        <v>1</v>
      </c>
      <c r="K137" s="24">
        <v>3</v>
      </c>
      <c r="L137" s="28">
        <v>39.4</v>
      </c>
      <c r="M137" s="28">
        <v>34038</v>
      </c>
      <c r="N137" s="28">
        <v>47000</v>
      </c>
      <c r="O137" s="60">
        <f t="shared" si="112"/>
        <v>0.98997000000000002</v>
      </c>
      <c r="P137" s="60">
        <v>1.0030000000000001E-2</v>
      </c>
      <c r="Q137" s="32">
        <f t="shared" si="127"/>
        <v>1851800</v>
      </c>
      <c r="R137" s="32">
        <f t="shared" si="128"/>
        <v>1327646</v>
      </c>
      <c r="S137" s="32">
        <f t="shared" si="129"/>
        <v>13451.2</v>
      </c>
      <c r="T137" s="32">
        <f t="shared" si="130"/>
        <v>510702.8</v>
      </c>
      <c r="U137" s="88">
        <v>0</v>
      </c>
      <c r="V137" s="23">
        <v>44196</v>
      </c>
      <c r="W137" s="24" t="s">
        <v>59</v>
      </c>
      <c r="X137" s="24"/>
      <c r="Y137" s="24"/>
      <c r="Z137" s="24"/>
      <c r="AA137" s="24"/>
      <c r="AB137" s="24"/>
      <c r="AC137" s="24"/>
      <c r="AD137" s="22">
        <f t="shared" si="131"/>
        <v>39.4</v>
      </c>
      <c r="AE137" s="22">
        <f t="shared" si="65"/>
        <v>1341097.2</v>
      </c>
      <c r="AF137" s="22"/>
      <c r="AG137" s="22"/>
      <c r="AH137" s="22">
        <f t="shared" si="66"/>
        <v>1327646</v>
      </c>
      <c r="AI137" s="22">
        <f t="shared" si="67"/>
        <v>13451.2</v>
      </c>
      <c r="AJ137" s="22">
        <f t="shared" si="68"/>
        <v>510702.8</v>
      </c>
      <c r="AK137" s="22">
        <f t="shared" si="132"/>
        <v>1851800</v>
      </c>
      <c r="AL137" s="22">
        <f t="shared" si="133"/>
        <v>0</v>
      </c>
      <c r="AM137" s="22">
        <f t="shared" si="69"/>
        <v>0</v>
      </c>
      <c r="AN137" s="22">
        <f t="shared" si="70"/>
        <v>0</v>
      </c>
      <c r="AO137" s="22">
        <f t="shared" si="71"/>
        <v>0</v>
      </c>
      <c r="AP137" s="22">
        <f t="shared" si="72"/>
        <v>0</v>
      </c>
      <c r="AQ137" s="22">
        <f t="shared" si="134"/>
        <v>0</v>
      </c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</row>
    <row r="138" spans="1:56" s="35" customFormat="1" hidden="1" x14ac:dyDescent="0.25">
      <c r="A138" s="24"/>
      <c r="B138" s="25" t="s">
        <v>70</v>
      </c>
      <c r="C138" s="26" t="s">
        <v>58</v>
      </c>
      <c r="D138" s="26"/>
      <c r="E138" s="26"/>
      <c r="F138" s="26"/>
      <c r="G138" s="26"/>
      <c r="H138" s="26"/>
      <c r="I138" s="27">
        <v>1</v>
      </c>
      <c r="J138" s="24">
        <v>1</v>
      </c>
      <c r="K138" s="24">
        <v>1</v>
      </c>
      <c r="L138" s="28">
        <v>27.9</v>
      </c>
      <c r="M138" s="28">
        <v>34038</v>
      </c>
      <c r="N138" s="28">
        <v>45175</v>
      </c>
      <c r="O138" s="60">
        <f t="shared" si="112"/>
        <v>0.98997000000000002</v>
      </c>
      <c r="P138" s="60">
        <v>1.0030000000000001E-2</v>
      </c>
      <c r="Q138" s="32">
        <f t="shared" si="127"/>
        <v>1260382.5</v>
      </c>
      <c r="R138" s="32">
        <f t="shared" si="128"/>
        <v>940135.11</v>
      </c>
      <c r="S138" s="32">
        <f t="shared" si="129"/>
        <v>9525.09</v>
      </c>
      <c r="T138" s="32">
        <f t="shared" si="130"/>
        <v>310722.3</v>
      </c>
      <c r="U138" s="88">
        <v>0</v>
      </c>
      <c r="V138" s="23">
        <v>44196</v>
      </c>
      <c r="W138" s="24" t="s">
        <v>59</v>
      </c>
      <c r="X138" s="24"/>
      <c r="Y138" s="24"/>
      <c r="Z138" s="24"/>
      <c r="AA138" s="24"/>
      <c r="AB138" s="24"/>
      <c r="AC138" s="24"/>
      <c r="AD138" s="22">
        <f t="shared" si="131"/>
        <v>27.9</v>
      </c>
      <c r="AE138" s="22">
        <f t="shared" si="65"/>
        <v>949660.2</v>
      </c>
      <c r="AF138" s="22"/>
      <c r="AG138" s="22"/>
      <c r="AH138" s="22">
        <f t="shared" si="66"/>
        <v>940135.11</v>
      </c>
      <c r="AI138" s="22">
        <f t="shared" si="67"/>
        <v>9525.09</v>
      </c>
      <c r="AJ138" s="22">
        <f t="shared" si="68"/>
        <v>310722.3</v>
      </c>
      <c r="AK138" s="22">
        <f t="shared" si="132"/>
        <v>1260382.5</v>
      </c>
      <c r="AL138" s="22">
        <f t="shared" si="133"/>
        <v>0</v>
      </c>
      <c r="AM138" s="22">
        <f t="shared" si="69"/>
        <v>0</v>
      </c>
      <c r="AN138" s="22">
        <f t="shared" si="70"/>
        <v>0</v>
      </c>
      <c r="AO138" s="22">
        <f t="shared" si="71"/>
        <v>0</v>
      </c>
      <c r="AP138" s="22">
        <f t="shared" si="72"/>
        <v>0</v>
      </c>
      <c r="AQ138" s="22">
        <f t="shared" si="134"/>
        <v>0</v>
      </c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</row>
    <row r="139" spans="1:56" s="35" customFormat="1" hidden="1" x14ac:dyDescent="0.25">
      <c r="A139" s="24"/>
      <c r="B139" s="25" t="s">
        <v>86</v>
      </c>
      <c r="C139" s="26" t="s">
        <v>58</v>
      </c>
      <c r="D139" s="26"/>
      <c r="E139" s="26"/>
      <c r="F139" s="26"/>
      <c r="G139" s="26"/>
      <c r="H139" s="26"/>
      <c r="I139" s="27">
        <v>4</v>
      </c>
      <c r="J139" s="24">
        <v>1</v>
      </c>
      <c r="K139" s="24">
        <v>1</v>
      </c>
      <c r="L139" s="28">
        <v>26.7</v>
      </c>
      <c r="M139" s="28">
        <v>34038</v>
      </c>
      <c r="N139" s="28">
        <v>41034</v>
      </c>
      <c r="O139" s="60">
        <f t="shared" si="112"/>
        <v>0.98997000000000002</v>
      </c>
      <c r="P139" s="60">
        <v>1.0030000000000001E-2</v>
      </c>
      <c r="Q139" s="32">
        <f t="shared" si="127"/>
        <v>1095607.8</v>
      </c>
      <c r="R139" s="32">
        <f t="shared" si="128"/>
        <v>899699.19</v>
      </c>
      <c r="S139" s="32">
        <f t="shared" si="129"/>
        <v>9115.41</v>
      </c>
      <c r="T139" s="32">
        <f t="shared" si="130"/>
        <v>186793.2</v>
      </c>
      <c r="U139" s="88">
        <v>0</v>
      </c>
      <c r="V139" s="23">
        <v>44196</v>
      </c>
      <c r="W139" s="24" t="s">
        <v>59</v>
      </c>
      <c r="X139" s="24"/>
      <c r="Y139" s="24"/>
      <c r="Z139" s="24"/>
      <c r="AA139" s="24"/>
      <c r="AB139" s="24"/>
      <c r="AC139" s="24"/>
      <c r="AD139" s="22">
        <f t="shared" si="131"/>
        <v>26.7</v>
      </c>
      <c r="AE139" s="22">
        <f t="shared" si="65"/>
        <v>908814.6</v>
      </c>
      <c r="AF139" s="22"/>
      <c r="AG139" s="22"/>
      <c r="AH139" s="22">
        <f t="shared" si="66"/>
        <v>899699.19</v>
      </c>
      <c r="AI139" s="22">
        <f t="shared" si="67"/>
        <v>9115.41</v>
      </c>
      <c r="AJ139" s="22">
        <f t="shared" si="68"/>
        <v>186793.2</v>
      </c>
      <c r="AK139" s="22">
        <f t="shared" si="132"/>
        <v>1095607.8</v>
      </c>
      <c r="AL139" s="22">
        <f t="shared" si="133"/>
        <v>0</v>
      </c>
      <c r="AM139" s="22">
        <f t="shared" si="69"/>
        <v>0</v>
      </c>
      <c r="AN139" s="22">
        <f t="shared" si="70"/>
        <v>0</v>
      </c>
      <c r="AO139" s="22">
        <f t="shared" si="71"/>
        <v>0</v>
      </c>
      <c r="AP139" s="22">
        <f t="shared" si="72"/>
        <v>0</v>
      </c>
      <c r="AQ139" s="22">
        <f t="shared" si="134"/>
        <v>0</v>
      </c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</row>
    <row r="140" spans="1:56" s="35" customFormat="1" hidden="1" x14ac:dyDescent="0.25">
      <c r="A140" s="24"/>
      <c r="B140" s="25" t="s">
        <v>87</v>
      </c>
      <c r="C140" s="26" t="s">
        <v>58</v>
      </c>
      <c r="D140" s="26"/>
      <c r="E140" s="26"/>
      <c r="F140" s="26"/>
      <c r="G140" s="26"/>
      <c r="H140" s="26"/>
      <c r="I140" s="27">
        <v>1</v>
      </c>
      <c r="J140" s="24">
        <v>1</v>
      </c>
      <c r="K140" s="24">
        <v>2</v>
      </c>
      <c r="L140" s="28">
        <v>38.700000000000003</v>
      </c>
      <c r="M140" s="28">
        <v>34038</v>
      </c>
      <c r="N140" s="28">
        <v>32601</v>
      </c>
      <c r="O140" s="60">
        <f t="shared" si="112"/>
        <v>0.98997000000000002</v>
      </c>
      <c r="P140" s="60">
        <v>1.0030000000000001E-2</v>
      </c>
      <c r="Q140" s="32">
        <f t="shared" si="127"/>
        <v>1261658.7</v>
      </c>
      <c r="R140" s="32">
        <f t="shared" si="128"/>
        <v>1249004.26</v>
      </c>
      <c r="S140" s="32">
        <f t="shared" si="129"/>
        <v>12654.44</v>
      </c>
      <c r="T140" s="32">
        <f t="shared" si="130"/>
        <v>0</v>
      </c>
      <c r="U140" s="88">
        <v>0</v>
      </c>
      <c r="V140" s="23">
        <v>44196</v>
      </c>
      <c r="W140" s="24" t="s">
        <v>59</v>
      </c>
      <c r="X140" s="24"/>
      <c r="Y140" s="24"/>
      <c r="Z140" s="24"/>
      <c r="AA140" s="24"/>
      <c r="AB140" s="24"/>
      <c r="AC140" s="24"/>
      <c r="AD140" s="22">
        <f t="shared" si="131"/>
        <v>38.700000000000003</v>
      </c>
      <c r="AE140" s="22">
        <f t="shared" ref="AE140:AE203" si="135">AD140*$AE$10</f>
        <v>1317270.6000000001</v>
      </c>
      <c r="AF140" s="22"/>
      <c r="AG140" s="22"/>
      <c r="AH140" s="22">
        <f t="shared" ref="AH140:AH203" si="136">AE140-AI140</f>
        <v>1304058.3799999999</v>
      </c>
      <c r="AI140" s="22">
        <f t="shared" ref="AI140:AI203" si="137">AE140*1.003%</f>
        <v>13212.22</v>
      </c>
      <c r="AJ140" s="22">
        <f t="shared" ref="AJ140:AJ203" si="138">AK140-AE140</f>
        <v>-55611.9</v>
      </c>
      <c r="AK140" s="22">
        <f t="shared" si="132"/>
        <v>1261658.7</v>
      </c>
      <c r="AL140" s="22">
        <f t="shared" si="133"/>
        <v>0</v>
      </c>
      <c r="AM140" s="22">
        <f t="shared" ref="AM140:AM203" si="139">AL140*$AM$10</f>
        <v>0</v>
      </c>
      <c r="AN140" s="22">
        <f t="shared" ref="AN140:AN203" si="140">AM140-AO140</f>
        <v>0</v>
      </c>
      <c r="AO140" s="22">
        <f t="shared" ref="AO140:AO203" si="141">AM140*1.003%</f>
        <v>0</v>
      </c>
      <c r="AP140" s="22">
        <f t="shared" ref="AP140:AP203" si="142">AQ140-AM140</f>
        <v>0</v>
      </c>
      <c r="AQ140" s="22">
        <f t="shared" si="134"/>
        <v>0</v>
      </c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</row>
    <row r="141" spans="1:56" s="35" customFormat="1" hidden="1" x14ac:dyDescent="0.25">
      <c r="A141" s="24"/>
      <c r="B141" s="25" t="s">
        <v>71</v>
      </c>
      <c r="C141" s="26" t="s">
        <v>58</v>
      </c>
      <c r="D141" s="26"/>
      <c r="E141" s="26"/>
      <c r="F141" s="26"/>
      <c r="G141" s="26"/>
      <c r="H141" s="26"/>
      <c r="I141" s="27">
        <v>3</v>
      </c>
      <c r="J141" s="24">
        <v>1</v>
      </c>
      <c r="K141" s="24">
        <v>2</v>
      </c>
      <c r="L141" s="28">
        <v>40.6</v>
      </c>
      <c r="M141" s="28">
        <v>34038</v>
      </c>
      <c r="N141" s="28">
        <v>38843</v>
      </c>
      <c r="O141" s="60">
        <f t="shared" si="112"/>
        <v>0.98997000000000002</v>
      </c>
      <c r="P141" s="60">
        <v>1.0030000000000001E-2</v>
      </c>
      <c r="Q141" s="32">
        <f t="shared" si="127"/>
        <v>1577025.8</v>
      </c>
      <c r="R141" s="32">
        <f t="shared" si="128"/>
        <v>1368081.91</v>
      </c>
      <c r="S141" s="32">
        <f t="shared" si="129"/>
        <v>13860.89</v>
      </c>
      <c r="T141" s="32">
        <f t="shared" si="130"/>
        <v>195083</v>
      </c>
      <c r="U141" s="88">
        <v>0</v>
      </c>
      <c r="V141" s="23">
        <v>44196</v>
      </c>
      <c r="W141" s="24" t="s">
        <v>59</v>
      </c>
      <c r="X141" s="24"/>
      <c r="Y141" s="24"/>
      <c r="Z141" s="24"/>
      <c r="AA141" s="24"/>
      <c r="AB141" s="24"/>
      <c r="AC141" s="24"/>
      <c r="AD141" s="22">
        <f t="shared" si="131"/>
        <v>40.6</v>
      </c>
      <c r="AE141" s="22">
        <f t="shared" si="135"/>
        <v>1381942.8</v>
      </c>
      <c r="AF141" s="22"/>
      <c r="AG141" s="22"/>
      <c r="AH141" s="22">
        <f t="shared" si="136"/>
        <v>1368081.91</v>
      </c>
      <c r="AI141" s="22">
        <f t="shared" si="137"/>
        <v>13860.89</v>
      </c>
      <c r="AJ141" s="22">
        <f t="shared" si="138"/>
        <v>195083</v>
      </c>
      <c r="AK141" s="22">
        <f t="shared" si="132"/>
        <v>1577025.8</v>
      </c>
      <c r="AL141" s="22">
        <f t="shared" si="133"/>
        <v>0</v>
      </c>
      <c r="AM141" s="22">
        <f t="shared" si="139"/>
        <v>0</v>
      </c>
      <c r="AN141" s="22">
        <f t="shared" si="140"/>
        <v>0</v>
      </c>
      <c r="AO141" s="22">
        <f t="shared" si="141"/>
        <v>0</v>
      </c>
      <c r="AP141" s="22">
        <f t="shared" si="142"/>
        <v>0</v>
      </c>
      <c r="AQ141" s="22">
        <f t="shared" si="134"/>
        <v>0</v>
      </c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</row>
    <row r="142" spans="1:56" s="35" customFormat="1" hidden="1" x14ac:dyDescent="0.25">
      <c r="A142" s="24"/>
      <c r="B142" s="25" t="s">
        <v>88</v>
      </c>
      <c r="C142" s="26" t="s">
        <v>58</v>
      </c>
      <c r="D142" s="26"/>
      <c r="E142" s="26"/>
      <c r="F142" s="26"/>
      <c r="G142" s="26"/>
      <c r="H142" s="26"/>
      <c r="I142" s="27">
        <v>2</v>
      </c>
      <c r="J142" s="24">
        <v>1</v>
      </c>
      <c r="K142" s="24">
        <v>3</v>
      </c>
      <c r="L142" s="28">
        <v>40.1</v>
      </c>
      <c r="M142" s="28">
        <v>34038</v>
      </c>
      <c r="N142" s="28">
        <v>28560</v>
      </c>
      <c r="O142" s="60">
        <f t="shared" si="112"/>
        <v>0.98997000000000002</v>
      </c>
      <c r="P142" s="60">
        <v>1.0030000000000001E-2</v>
      </c>
      <c r="Q142" s="32">
        <f t="shared" si="127"/>
        <v>1145256</v>
      </c>
      <c r="R142" s="32">
        <f t="shared" si="128"/>
        <v>1133769.08</v>
      </c>
      <c r="S142" s="32">
        <f t="shared" si="129"/>
        <v>11486.92</v>
      </c>
      <c r="T142" s="32">
        <f t="shared" si="130"/>
        <v>0</v>
      </c>
      <c r="U142" s="88">
        <v>0</v>
      </c>
      <c r="V142" s="23">
        <v>44196</v>
      </c>
      <c r="W142" s="24" t="s">
        <v>59</v>
      </c>
      <c r="X142" s="24"/>
      <c r="Y142" s="24"/>
      <c r="Z142" s="24"/>
      <c r="AA142" s="24"/>
      <c r="AB142" s="24"/>
      <c r="AC142" s="24"/>
      <c r="AD142" s="22">
        <f t="shared" si="131"/>
        <v>40.1</v>
      </c>
      <c r="AE142" s="22">
        <f t="shared" si="135"/>
        <v>1364923.8</v>
      </c>
      <c r="AF142" s="22"/>
      <c r="AG142" s="22"/>
      <c r="AH142" s="22">
        <f t="shared" si="136"/>
        <v>1351233.61</v>
      </c>
      <c r="AI142" s="22">
        <f t="shared" si="137"/>
        <v>13690.19</v>
      </c>
      <c r="AJ142" s="22">
        <f t="shared" si="138"/>
        <v>-219667.8</v>
      </c>
      <c r="AK142" s="22">
        <f t="shared" si="132"/>
        <v>1145256</v>
      </c>
      <c r="AL142" s="22">
        <f t="shared" si="133"/>
        <v>0</v>
      </c>
      <c r="AM142" s="22">
        <f t="shared" si="139"/>
        <v>0</v>
      </c>
      <c r="AN142" s="22">
        <f t="shared" si="140"/>
        <v>0</v>
      </c>
      <c r="AO142" s="22">
        <f t="shared" si="141"/>
        <v>0</v>
      </c>
      <c r="AP142" s="22">
        <f t="shared" si="142"/>
        <v>0</v>
      </c>
      <c r="AQ142" s="22">
        <f t="shared" si="134"/>
        <v>0</v>
      </c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</row>
    <row r="143" spans="1:56" s="35" customFormat="1" hidden="1" x14ac:dyDescent="0.25">
      <c r="A143" s="24"/>
      <c r="B143" s="25" t="s">
        <v>72</v>
      </c>
      <c r="C143" s="26" t="s">
        <v>58</v>
      </c>
      <c r="D143" s="26"/>
      <c r="E143" s="26"/>
      <c r="F143" s="26"/>
      <c r="G143" s="26"/>
      <c r="H143" s="26"/>
      <c r="I143" s="27">
        <v>2</v>
      </c>
      <c r="J143" s="24">
        <v>1</v>
      </c>
      <c r="K143" s="24">
        <v>2</v>
      </c>
      <c r="L143" s="28">
        <v>29.1</v>
      </c>
      <c r="M143" s="28">
        <v>34038</v>
      </c>
      <c r="N143" s="28">
        <v>39019</v>
      </c>
      <c r="O143" s="60">
        <f t="shared" si="112"/>
        <v>0.98997000000000002</v>
      </c>
      <c r="P143" s="60">
        <v>1.0030000000000001E-2</v>
      </c>
      <c r="Q143" s="32">
        <f t="shared" si="127"/>
        <v>1135452.8999999999</v>
      </c>
      <c r="R143" s="32">
        <f t="shared" si="128"/>
        <v>980571.03</v>
      </c>
      <c r="S143" s="32">
        <f t="shared" si="129"/>
        <v>9934.77</v>
      </c>
      <c r="T143" s="32">
        <f t="shared" si="130"/>
        <v>144947.1</v>
      </c>
      <c r="U143" s="88">
        <v>0</v>
      </c>
      <c r="V143" s="23">
        <v>44196</v>
      </c>
      <c r="W143" s="24" t="s">
        <v>59</v>
      </c>
      <c r="X143" s="24"/>
      <c r="Y143" s="24"/>
      <c r="Z143" s="24"/>
      <c r="AA143" s="24"/>
      <c r="AB143" s="24"/>
      <c r="AC143" s="24"/>
      <c r="AD143" s="22">
        <f t="shared" si="131"/>
        <v>29.1</v>
      </c>
      <c r="AE143" s="22">
        <f t="shared" si="135"/>
        <v>990505.8</v>
      </c>
      <c r="AF143" s="22"/>
      <c r="AG143" s="22"/>
      <c r="AH143" s="22">
        <f t="shared" si="136"/>
        <v>980571.03</v>
      </c>
      <c r="AI143" s="22">
        <f t="shared" si="137"/>
        <v>9934.77</v>
      </c>
      <c r="AJ143" s="22">
        <f t="shared" si="138"/>
        <v>144947.1</v>
      </c>
      <c r="AK143" s="22">
        <f t="shared" si="132"/>
        <v>1135452.8999999999</v>
      </c>
      <c r="AL143" s="22">
        <f t="shared" si="133"/>
        <v>0</v>
      </c>
      <c r="AM143" s="22">
        <f t="shared" si="139"/>
        <v>0</v>
      </c>
      <c r="AN143" s="22">
        <f t="shared" si="140"/>
        <v>0</v>
      </c>
      <c r="AO143" s="22">
        <f t="shared" si="141"/>
        <v>0</v>
      </c>
      <c r="AP143" s="22">
        <f t="shared" si="142"/>
        <v>0</v>
      </c>
      <c r="AQ143" s="22">
        <f t="shared" si="134"/>
        <v>0</v>
      </c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</row>
    <row r="144" spans="1:56" s="35" customFormat="1" hidden="1" x14ac:dyDescent="0.25">
      <c r="A144" s="24"/>
      <c r="B144" s="25" t="s">
        <v>73</v>
      </c>
      <c r="C144" s="26"/>
      <c r="D144" s="26" t="s">
        <v>62</v>
      </c>
      <c r="E144" s="26"/>
      <c r="F144" s="26"/>
      <c r="G144" s="26"/>
      <c r="H144" s="26"/>
      <c r="I144" s="27">
        <v>3</v>
      </c>
      <c r="J144" s="24">
        <v>1</v>
      </c>
      <c r="K144" s="24">
        <v>2</v>
      </c>
      <c r="L144" s="28">
        <v>40.5</v>
      </c>
      <c r="M144" s="28">
        <v>34038</v>
      </c>
      <c r="N144" s="28">
        <v>47000</v>
      </c>
      <c r="O144" s="60">
        <f t="shared" si="112"/>
        <v>0.98997000000000002</v>
      </c>
      <c r="P144" s="60">
        <v>1.0030000000000001E-2</v>
      </c>
      <c r="Q144" s="32">
        <f t="shared" si="127"/>
        <v>1903500</v>
      </c>
      <c r="R144" s="32">
        <f t="shared" si="128"/>
        <v>1364712.25</v>
      </c>
      <c r="S144" s="32">
        <f t="shared" si="129"/>
        <v>13826.75</v>
      </c>
      <c r="T144" s="32">
        <f t="shared" si="130"/>
        <v>524961</v>
      </c>
      <c r="U144" s="88">
        <v>0</v>
      </c>
      <c r="V144" s="23">
        <v>44196</v>
      </c>
      <c r="W144" s="24"/>
      <c r="X144" s="24" t="s">
        <v>59</v>
      </c>
      <c r="Y144" s="24"/>
      <c r="Z144" s="24"/>
      <c r="AA144" s="24"/>
      <c r="AB144" s="24"/>
      <c r="AC144" s="24"/>
      <c r="AD144" s="22">
        <f t="shared" si="131"/>
        <v>0</v>
      </c>
      <c r="AE144" s="22">
        <f t="shared" si="135"/>
        <v>0</v>
      </c>
      <c r="AF144" s="22"/>
      <c r="AG144" s="22"/>
      <c r="AH144" s="22">
        <f t="shared" si="136"/>
        <v>0</v>
      </c>
      <c r="AI144" s="22">
        <f t="shared" si="137"/>
        <v>0</v>
      </c>
      <c r="AJ144" s="22">
        <f t="shared" si="138"/>
        <v>0</v>
      </c>
      <c r="AK144" s="22">
        <f t="shared" si="132"/>
        <v>0</v>
      </c>
      <c r="AL144" s="22">
        <f t="shared" si="133"/>
        <v>40.5</v>
      </c>
      <c r="AM144" s="22">
        <f t="shared" si="139"/>
        <v>1378539</v>
      </c>
      <c r="AN144" s="22">
        <f t="shared" si="140"/>
        <v>1364712.25</v>
      </c>
      <c r="AO144" s="22">
        <f t="shared" si="141"/>
        <v>13826.75</v>
      </c>
      <c r="AP144" s="22">
        <f t="shared" si="142"/>
        <v>524961</v>
      </c>
      <c r="AQ144" s="22">
        <f t="shared" si="134"/>
        <v>1903500</v>
      </c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</row>
    <row r="145" spans="1:56" s="35" customFormat="1" hidden="1" x14ac:dyDescent="0.25">
      <c r="A145" s="24"/>
      <c r="B145" s="25" t="s">
        <v>74</v>
      </c>
      <c r="C145" s="26" t="s">
        <v>58</v>
      </c>
      <c r="D145" s="26"/>
      <c r="E145" s="26"/>
      <c r="F145" s="26"/>
      <c r="G145" s="26"/>
      <c r="H145" s="26"/>
      <c r="I145" s="27">
        <v>1</v>
      </c>
      <c r="J145" s="24">
        <v>1</v>
      </c>
      <c r="K145" s="24">
        <v>3</v>
      </c>
      <c r="L145" s="28">
        <v>40.299999999999997</v>
      </c>
      <c r="M145" s="28">
        <v>34038</v>
      </c>
      <c r="N145" s="28">
        <v>42078</v>
      </c>
      <c r="O145" s="60">
        <f t="shared" si="112"/>
        <v>0.98997000000000002</v>
      </c>
      <c r="P145" s="60">
        <v>1.0030000000000001E-2</v>
      </c>
      <c r="Q145" s="32">
        <f t="shared" si="127"/>
        <v>1695743.4</v>
      </c>
      <c r="R145" s="32">
        <f t="shared" si="128"/>
        <v>1357972.93</v>
      </c>
      <c r="S145" s="32">
        <f t="shared" si="129"/>
        <v>13758.47</v>
      </c>
      <c r="T145" s="32">
        <f t="shared" si="130"/>
        <v>324012</v>
      </c>
      <c r="U145" s="88">
        <v>0</v>
      </c>
      <c r="V145" s="23">
        <v>44196</v>
      </c>
      <c r="W145" s="24" t="s">
        <v>59</v>
      </c>
      <c r="X145" s="24"/>
      <c r="Y145" s="24"/>
      <c r="Z145" s="24"/>
      <c r="AA145" s="24"/>
      <c r="AB145" s="24"/>
      <c r="AC145" s="24"/>
      <c r="AD145" s="22">
        <f t="shared" si="131"/>
        <v>40.299999999999997</v>
      </c>
      <c r="AE145" s="22">
        <f t="shared" si="135"/>
        <v>1371731.4</v>
      </c>
      <c r="AF145" s="22"/>
      <c r="AG145" s="22"/>
      <c r="AH145" s="22">
        <f t="shared" si="136"/>
        <v>1357972.93</v>
      </c>
      <c r="AI145" s="22">
        <f t="shared" si="137"/>
        <v>13758.47</v>
      </c>
      <c r="AJ145" s="22">
        <f t="shared" si="138"/>
        <v>324012</v>
      </c>
      <c r="AK145" s="22">
        <f t="shared" si="132"/>
        <v>1695743.4</v>
      </c>
      <c r="AL145" s="22">
        <f t="shared" si="133"/>
        <v>0</v>
      </c>
      <c r="AM145" s="22">
        <f t="shared" si="139"/>
        <v>0</v>
      </c>
      <c r="AN145" s="22">
        <f t="shared" si="140"/>
        <v>0</v>
      </c>
      <c r="AO145" s="22">
        <f t="shared" si="141"/>
        <v>0</v>
      </c>
      <c r="AP145" s="22">
        <f t="shared" si="142"/>
        <v>0</v>
      </c>
      <c r="AQ145" s="22">
        <f t="shared" si="134"/>
        <v>0</v>
      </c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</row>
    <row r="146" spans="1:56" s="35" customFormat="1" hidden="1" x14ac:dyDescent="0.25">
      <c r="A146" s="24"/>
      <c r="B146" s="25" t="s">
        <v>75</v>
      </c>
      <c r="C146" s="26" t="s">
        <v>58</v>
      </c>
      <c r="D146" s="26"/>
      <c r="E146" s="26"/>
      <c r="F146" s="26"/>
      <c r="G146" s="26"/>
      <c r="H146" s="26"/>
      <c r="I146" s="27">
        <v>3</v>
      </c>
      <c r="J146" s="24">
        <v>1</v>
      </c>
      <c r="K146" s="24">
        <v>3</v>
      </c>
      <c r="L146" s="28">
        <v>38.5</v>
      </c>
      <c r="M146" s="28">
        <v>34038</v>
      </c>
      <c r="N146" s="28">
        <v>33504</v>
      </c>
      <c r="O146" s="60">
        <f t="shared" si="112"/>
        <v>0.98997000000000002</v>
      </c>
      <c r="P146" s="60">
        <v>1.0030000000000001E-2</v>
      </c>
      <c r="Q146" s="32">
        <f t="shared" si="127"/>
        <v>1289904</v>
      </c>
      <c r="R146" s="32">
        <f t="shared" si="128"/>
        <v>1276966.26</v>
      </c>
      <c r="S146" s="32">
        <f t="shared" si="129"/>
        <v>12937.74</v>
      </c>
      <c r="T146" s="32">
        <f t="shared" si="130"/>
        <v>0</v>
      </c>
      <c r="U146" s="88">
        <v>0</v>
      </c>
      <c r="V146" s="23">
        <v>44196</v>
      </c>
      <c r="W146" s="24" t="s">
        <v>59</v>
      </c>
      <c r="X146" s="24"/>
      <c r="Y146" s="24"/>
      <c r="Z146" s="24"/>
      <c r="AA146" s="24"/>
      <c r="AB146" s="24"/>
      <c r="AC146" s="24"/>
      <c r="AD146" s="22">
        <f t="shared" si="131"/>
        <v>38.5</v>
      </c>
      <c r="AE146" s="22">
        <f t="shared" si="135"/>
        <v>1310463</v>
      </c>
      <c r="AF146" s="22"/>
      <c r="AG146" s="22"/>
      <c r="AH146" s="22">
        <f t="shared" si="136"/>
        <v>1297319.06</v>
      </c>
      <c r="AI146" s="22">
        <f t="shared" si="137"/>
        <v>13143.94</v>
      </c>
      <c r="AJ146" s="22">
        <f t="shared" si="138"/>
        <v>-20559</v>
      </c>
      <c r="AK146" s="22">
        <f t="shared" si="132"/>
        <v>1289904</v>
      </c>
      <c r="AL146" s="22">
        <f t="shared" si="133"/>
        <v>0</v>
      </c>
      <c r="AM146" s="22">
        <f t="shared" si="139"/>
        <v>0</v>
      </c>
      <c r="AN146" s="22">
        <f t="shared" si="140"/>
        <v>0</v>
      </c>
      <c r="AO146" s="22">
        <f t="shared" si="141"/>
        <v>0</v>
      </c>
      <c r="AP146" s="22">
        <f t="shared" si="142"/>
        <v>0</v>
      </c>
      <c r="AQ146" s="22">
        <f t="shared" si="134"/>
        <v>0</v>
      </c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</row>
    <row r="147" spans="1:56" s="35" customFormat="1" hidden="1" x14ac:dyDescent="0.25">
      <c r="A147" s="24"/>
      <c r="B147" s="25" t="s">
        <v>76</v>
      </c>
      <c r="C147" s="26"/>
      <c r="D147" s="26" t="s">
        <v>62</v>
      </c>
      <c r="E147" s="26"/>
      <c r="F147" s="26"/>
      <c r="G147" s="26"/>
      <c r="H147" s="26"/>
      <c r="I147" s="27">
        <v>4</v>
      </c>
      <c r="J147" s="24">
        <v>1</v>
      </c>
      <c r="K147" s="24">
        <v>2</v>
      </c>
      <c r="L147" s="28">
        <v>29.5</v>
      </c>
      <c r="M147" s="28">
        <v>34038</v>
      </c>
      <c r="N147" s="28">
        <v>47000</v>
      </c>
      <c r="O147" s="60">
        <f t="shared" si="112"/>
        <v>0.98997000000000002</v>
      </c>
      <c r="P147" s="60">
        <v>1.0030000000000001E-2</v>
      </c>
      <c r="Q147" s="32">
        <f t="shared" si="127"/>
        <v>1386500</v>
      </c>
      <c r="R147" s="32">
        <f t="shared" si="128"/>
        <v>994049.67</v>
      </c>
      <c r="S147" s="32">
        <f t="shared" si="129"/>
        <v>10071.33</v>
      </c>
      <c r="T147" s="32">
        <f t="shared" si="130"/>
        <v>382379</v>
      </c>
      <c r="U147" s="88">
        <v>0</v>
      </c>
      <c r="V147" s="23">
        <v>44196</v>
      </c>
      <c r="W147" s="24"/>
      <c r="X147" s="24" t="s">
        <v>59</v>
      </c>
      <c r="Y147" s="24"/>
      <c r="Z147" s="24"/>
      <c r="AA147" s="24"/>
      <c r="AB147" s="24"/>
      <c r="AC147" s="24"/>
      <c r="AD147" s="22">
        <f t="shared" si="131"/>
        <v>0</v>
      </c>
      <c r="AE147" s="22">
        <f t="shared" si="135"/>
        <v>0</v>
      </c>
      <c r="AF147" s="22"/>
      <c r="AG147" s="22"/>
      <c r="AH147" s="22">
        <f t="shared" si="136"/>
        <v>0</v>
      </c>
      <c r="AI147" s="22">
        <f t="shared" si="137"/>
        <v>0</v>
      </c>
      <c r="AJ147" s="22">
        <f t="shared" si="138"/>
        <v>0</v>
      </c>
      <c r="AK147" s="22">
        <f t="shared" si="132"/>
        <v>0</v>
      </c>
      <c r="AL147" s="22">
        <f t="shared" si="133"/>
        <v>29.5</v>
      </c>
      <c r="AM147" s="22">
        <f t="shared" si="139"/>
        <v>1004121</v>
      </c>
      <c r="AN147" s="22">
        <f t="shared" si="140"/>
        <v>994049.67</v>
      </c>
      <c r="AO147" s="22">
        <f t="shared" si="141"/>
        <v>10071.33</v>
      </c>
      <c r="AP147" s="22">
        <f t="shared" si="142"/>
        <v>382379</v>
      </c>
      <c r="AQ147" s="22">
        <f t="shared" si="134"/>
        <v>1386500</v>
      </c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</row>
    <row r="148" spans="1:56" s="35" customFormat="1" hidden="1" x14ac:dyDescent="0.25">
      <c r="A148" s="24"/>
      <c r="B148" s="25" t="s">
        <v>78</v>
      </c>
      <c r="C148" s="26" t="s">
        <v>58</v>
      </c>
      <c r="D148" s="26"/>
      <c r="E148" s="26"/>
      <c r="F148" s="26"/>
      <c r="G148" s="26"/>
      <c r="H148" s="26"/>
      <c r="I148" s="27">
        <v>2</v>
      </c>
      <c r="J148" s="24">
        <v>1</v>
      </c>
      <c r="K148" s="24">
        <v>2</v>
      </c>
      <c r="L148" s="28">
        <v>38.6</v>
      </c>
      <c r="M148" s="28">
        <v>34038</v>
      </c>
      <c r="N148" s="28">
        <v>38162</v>
      </c>
      <c r="O148" s="60">
        <f t="shared" si="112"/>
        <v>0.98997000000000002</v>
      </c>
      <c r="P148" s="60">
        <v>1.0030000000000001E-2</v>
      </c>
      <c r="Q148" s="32">
        <f t="shared" si="127"/>
        <v>1473053.2</v>
      </c>
      <c r="R148" s="32">
        <f t="shared" si="128"/>
        <v>1300688.72</v>
      </c>
      <c r="S148" s="32">
        <f t="shared" si="129"/>
        <v>13178.08</v>
      </c>
      <c r="T148" s="32">
        <f t="shared" si="130"/>
        <v>159186.4</v>
      </c>
      <c r="U148" s="88">
        <v>0</v>
      </c>
      <c r="V148" s="23">
        <v>44196</v>
      </c>
      <c r="W148" s="24" t="s">
        <v>59</v>
      </c>
      <c r="X148" s="24"/>
      <c r="Y148" s="24"/>
      <c r="Z148" s="24"/>
      <c r="AA148" s="24"/>
      <c r="AB148" s="24"/>
      <c r="AC148" s="24"/>
      <c r="AD148" s="22">
        <f t="shared" si="131"/>
        <v>38.6</v>
      </c>
      <c r="AE148" s="22">
        <f t="shared" si="135"/>
        <v>1313866.8</v>
      </c>
      <c r="AF148" s="22"/>
      <c r="AG148" s="22"/>
      <c r="AH148" s="22">
        <f t="shared" si="136"/>
        <v>1300688.72</v>
      </c>
      <c r="AI148" s="22">
        <f t="shared" si="137"/>
        <v>13178.08</v>
      </c>
      <c r="AJ148" s="22">
        <f t="shared" si="138"/>
        <v>159186.4</v>
      </c>
      <c r="AK148" s="22">
        <f t="shared" si="132"/>
        <v>1473053.2</v>
      </c>
      <c r="AL148" s="22">
        <f t="shared" si="133"/>
        <v>0</v>
      </c>
      <c r="AM148" s="22">
        <f t="shared" si="139"/>
        <v>0</v>
      </c>
      <c r="AN148" s="22">
        <f t="shared" si="140"/>
        <v>0</v>
      </c>
      <c r="AO148" s="22">
        <f t="shared" si="141"/>
        <v>0</v>
      </c>
      <c r="AP148" s="22">
        <f t="shared" si="142"/>
        <v>0</v>
      </c>
      <c r="AQ148" s="22">
        <f t="shared" si="134"/>
        <v>0</v>
      </c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</row>
    <row r="149" spans="1:56" s="35" customFormat="1" hidden="1" x14ac:dyDescent="0.25">
      <c r="A149" s="24"/>
      <c r="B149" s="25" t="s">
        <v>79</v>
      </c>
      <c r="C149" s="26" t="s">
        <v>58</v>
      </c>
      <c r="D149" s="26"/>
      <c r="E149" s="26"/>
      <c r="F149" s="26"/>
      <c r="G149" s="26"/>
      <c r="H149" s="26"/>
      <c r="I149" s="27">
        <v>1</v>
      </c>
      <c r="J149" s="24">
        <v>1</v>
      </c>
      <c r="K149" s="24">
        <v>2</v>
      </c>
      <c r="L149" s="28">
        <v>40</v>
      </c>
      <c r="M149" s="28">
        <v>34038</v>
      </c>
      <c r="N149" s="28">
        <v>38200</v>
      </c>
      <c r="O149" s="60">
        <f t="shared" si="112"/>
        <v>0.98997000000000002</v>
      </c>
      <c r="P149" s="60">
        <v>1.0030000000000001E-2</v>
      </c>
      <c r="Q149" s="32">
        <f t="shared" si="127"/>
        <v>1528000</v>
      </c>
      <c r="R149" s="32">
        <f t="shared" si="128"/>
        <v>1347863.95</v>
      </c>
      <c r="S149" s="32">
        <f t="shared" si="129"/>
        <v>13656.05</v>
      </c>
      <c r="T149" s="32">
        <f t="shared" si="130"/>
        <v>166480</v>
      </c>
      <c r="U149" s="88">
        <v>0</v>
      </c>
      <c r="V149" s="23">
        <v>44196</v>
      </c>
      <c r="W149" s="24" t="s">
        <v>59</v>
      </c>
      <c r="X149" s="24"/>
      <c r="Y149" s="24"/>
      <c r="Z149" s="24"/>
      <c r="AA149" s="24"/>
      <c r="AB149" s="24"/>
      <c r="AC149" s="24"/>
      <c r="AD149" s="22">
        <f t="shared" si="131"/>
        <v>40</v>
      </c>
      <c r="AE149" s="22">
        <f t="shared" si="135"/>
        <v>1361520</v>
      </c>
      <c r="AF149" s="22"/>
      <c r="AG149" s="22"/>
      <c r="AH149" s="22">
        <f t="shared" si="136"/>
        <v>1347863.95</v>
      </c>
      <c r="AI149" s="22">
        <f t="shared" si="137"/>
        <v>13656.05</v>
      </c>
      <c r="AJ149" s="22">
        <f t="shared" si="138"/>
        <v>166480</v>
      </c>
      <c r="AK149" s="22">
        <f t="shared" si="132"/>
        <v>1528000</v>
      </c>
      <c r="AL149" s="22">
        <f t="shared" si="133"/>
        <v>0</v>
      </c>
      <c r="AM149" s="22">
        <f t="shared" si="139"/>
        <v>0</v>
      </c>
      <c r="AN149" s="22">
        <f t="shared" si="140"/>
        <v>0</v>
      </c>
      <c r="AO149" s="22">
        <f t="shared" si="141"/>
        <v>0</v>
      </c>
      <c r="AP149" s="22">
        <f t="shared" si="142"/>
        <v>0</v>
      </c>
      <c r="AQ149" s="22">
        <f t="shared" si="134"/>
        <v>0</v>
      </c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</row>
    <row r="150" spans="1:56" s="35" customFormat="1" hidden="1" x14ac:dyDescent="0.25">
      <c r="A150" s="24"/>
      <c r="B150" s="25" t="s">
        <v>80</v>
      </c>
      <c r="C150" s="26" t="s">
        <v>58</v>
      </c>
      <c r="D150" s="26"/>
      <c r="E150" s="26"/>
      <c r="F150" s="26"/>
      <c r="G150" s="26"/>
      <c r="H150" s="26"/>
      <c r="I150" s="27">
        <v>2</v>
      </c>
      <c r="J150" s="24">
        <v>1</v>
      </c>
      <c r="K150" s="24">
        <v>3</v>
      </c>
      <c r="L150" s="28">
        <v>38.700000000000003</v>
      </c>
      <c r="M150" s="28">
        <v>34038</v>
      </c>
      <c r="N150" s="28">
        <v>47000</v>
      </c>
      <c r="O150" s="60">
        <f t="shared" si="112"/>
        <v>0.98997000000000002</v>
      </c>
      <c r="P150" s="60">
        <v>1.0030000000000001E-2</v>
      </c>
      <c r="Q150" s="32">
        <f t="shared" si="127"/>
        <v>1818900</v>
      </c>
      <c r="R150" s="32">
        <f t="shared" si="128"/>
        <v>1304058.3799999999</v>
      </c>
      <c r="S150" s="32">
        <f t="shared" si="129"/>
        <v>13212.22</v>
      </c>
      <c r="T150" s="32">
        <f t="shared" si="130"/>
        <v>501629.4</v>
      </c>
      <c r="U150" s="88">
        <v>0</v>
      </c>
      <c r="V150" s="23">
        <v>44196</v>
      </c>
      <c r="W150" s="24" t="s">
        <v>59</v>
      </c>
      <c r="X150" s="24"/>
      <c r="Y150" s="24"/>
      <c r="Z150" s="24"/>
      <c r="AA150" s="24"/>
      <c r="AB150" s="24"/>
      <c r="AC150" s="24"/>
      <c r="AD150" s="22">
        <f t="shared" si="131"/>
        <v>38.700000000000003</v>
      </c>
      <c r="AE150" s="22">
        <f t="shared" si="135"/>
        <v>1317270.6000000001</v>
      </c>
      <c r="AF150" s="22"/>
      <c r="AG150" s="22"/>
      <c r="AH150" s="22">
        <f t="shared" si="136"/>
        <v>1304058.3799999999</v>
      </c>
      <c r="AI150" s="22">
        <f t="shared" si="137"/>
        <v>13212.22</v>
      </c>
      <c r="AJ150" s="22">
        <f t="shared" si="138"/>
        <v>501629.4</v>
      </c>
      <c r="AK150" s="22">
        <f t="shared" si="132"/>
        <v>1818900</v>
      </c>
      <c r="AL150" s="22">
        <f t="shared" si="133"/>
        <v>0</v>
      </c>
      <c r="AM150" s="22">
        <f t="shared" si="139"/>
        <v>0</v>
      </c>
      <c r="AN150" s="22">
        <f t="shared" si="140"/>
        <v>0</v>
      </c>
      <c r="AO150" s="22">
        <f t="shared" si="141"/>
        <v>0</v>
      </c>
      <c r="AP150" s="22">
        <f t="shared" si="142"/>
        <v>0</v>
      </c>
      <c r="AQ150" s="22">
        <f t="shared" si="134"/>
        <v>0</v>
      </c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</row>
    <row r="151" spans="1:56" s="35" customFormat="1" ht="15.75" hidden="1" customHeight="1" x14ac:dyDescent="0.25">
      <c r="A151" s="24"/>
      <c r="B151" s="25" t="s">
        <v>81</v>
      </c>
      <c r="C151" s="26" t="s">
        <v>58</v>
      </c>
      <c r="D151" s="26"/>
      <c r="E151" s="26"/>
      <c r="F151" s="26"/>
      <c r="G151" s="26"/>
      <c r="H151" s="26"/>
      <c r="I151" s="27">
        <v>1</v>
      </c>
      <c r="J151" s="24">
        <v>1</v>
      </c>
      <c r="K151" s="24">
        <v>2</v>
      </c>
      <c r="L151" s="28">
        <v>30.5</v>
      </c>
      <c r="M151" s="28">
        <v>34038</v>
      </c>
      <c r="N151" s="28">
        <v>43368</v>
      </c>
      <c r="O151" s="60">
        <f t="shared" si="112"/>
        <v>0.98997000000000002</v>
      </c>
      <c r="P151" s="60">
        <v>1.0030000000000001E-2</v>
      </c>
      <c r="Q151" s="32">
        <f t="shared" si="127"/>
        <v>1322724</v>
      </c>
      <c r="R151" s="32">
        <f t="shared" si="128"/>
        <v>1027746.27</v>
      </c>
      <c r="S151" s="32">
        <f t="shared" si="129"/>
        <v>10412.73</v>
      </c>
      <c r="T151" s="32">
        <f t="shared" si="130"/>
        <v>284565</v>
      </c>
      <c r="U151" s="88">
        <v>0</v>
      </c>
      <c r="V151" s="23">
        <v>44196</v>
      </c>
      <c r="W151" s="24" t="s">
        <v>59</v>
      </c>
      <c r="X151" s="24"/>
      <c r="Y151" s="24"/>
      <c r="Z151" s="24"/>
      <c r="AA151" s="24"/>
      <c r="AB151" s="24"/>
      <c r="AC151" s="24"/>
      <c r="AD151" s="22">
        <f t="shared" si="131"/>
        <v>30.5</v>
      </c>
      <c r="AE151" s="22">
        <f t="shared" si="135"/>
        <v>1038159</v>
      </c>
      <c r="AF151" s="22"/>
      <c r="AG151" s="22"/>
      <c r="AH151" s="22">
        <f t="shared" si="136"/>
        <v>1027746.27</v>
      </c>
      <c r="AI151" s="22">
        <f t="shared" si="137"/>
        <v>10412.73</v>
      </c>
      <c r="AJ151" s="22">
        <f t="shared" si="138"/>
        <v>284565</v>
      </c>
      <c r="AK151" s="22">
        <f t="shared" si="132"/>
        <v>1322724</v>
      </c>
      <c r="AL151" s="22">
        <f t="shared" si="133"/>
        <v>0</v>
      </c>
      <c r="AM151" s="22">
        <f t="shared" si="139"/>
        <v>0</v>
      </c>
      <c r="AN151" s="22">
        <f t="shared" si="140"/>
        <v>0</v>
      </c>
      <c r="AO151" s="22">
        <f t="shared" si="141"/>
        <v>0</v>
      </c>
      <c r="AP151" s="22">
        <f t="shared" si="142"/>
        <v>0</v>
      </c>
      <c r="AQ151" s="22">
        <f t="shared" si="134"/>
        <v>0</v>
      </c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</row>
    <row r="152" spans="1:56" s="35" customFormat="1" hidden="1" x14ac:dyDescent="0.25">
      <c r="A152" s="24">
        <v>11</v>
      </c>
      <c r="B152" s="25" t="s">
        <v>101</v>
      </c>
      <c r="C152" s="26"/>
      <c r="D152" s="26"/>
      <c r="E152" s="26"/>
      <c r="F152" s="26"/>
      <c r="G152" s="26"/>
      <c r="H152" s="26"/>
      <c r="I152" s="27">
        <f>SUM(I153:I163)</f>
        <v>32</v>
      </c>
      <c r="J152" s="27">
        <f t="shared" ref="J152:L152" si="143">SUM(J153:J163)</f>
        <v>11</v>
      </c>
      <c r="K152" s="27">
        <f t="shared" si="143"/>
        <v>0</v>
      </c>
      <c r="L152" s="28">
        <f t="shared" si="143"/>
        <v>496.9</v>
      </c>
      <c r="M152" s="28"/>
      <c r="N152" s="28"/>
      <c r="O152" s="28"/>
      <c r="P152" s="28"/>
      <c r="Q152" s="28">
        <f t="shared" ref="Q152:U152" si="144">SUM(Q153:Q163)</f>
        <v>19738247.5</v>
      </c>
      <c r="R152" s="28">
        <f t="shared" si="144"/>
        <v>15232573.449999999</v>
      </c>
      <c r="S152" s="28">
        <f t="shared" si="144"/>
        <v>154330.65</v>
      </c>
      <c r="T152" s="28">
        <f t="shared" si="144"/>
        <v>4351343.4000000004</v>
      </c>
      <c r="U152" s="28">
        <f t="shared" si="144"/>
        <v>0</v>
      </c>
      <c r="V152" s="23">
        <v>44196</v>
      </c>
      <c r="W152" s="24"/>
      <c r="X152" s="24"/>
      <c r="Y152" s="24"/>
      <c r="Z152" s="24"/>
      <c r="AA152" s="24"/>
      <c r="AB152" s="24"/>
      <c r="AC152" s="24"/>
      <c r="AD152" s="28">
        <f t="shared" ref="AD152:AZ152" si="145">SUM(AD153:AD163)</f>
        <v>161.19999999999999</v>
      </c>
      <c r="AE152" s="22">
        <f t="shared" si="135"/>
        <v>5486925.5999999996</v>
      </c>
      <c r="AF152" s="22"/>
      <c r="AG152" s="22"/>
      <c r="AH152" s="22">
        <f t="shared" si="136"/>
        <v>5431891.7400000002</v>
      </c>
      <c r="AI152" s="22">
        <f t="shared" si="137"/>
        <v>55033.86</v>
      </c>
      <c r="AJ152" s="22">
        <f t="shared" si="138"/>
        <v>-1526578.1</v>
      </c>
      <c r="AK152" s="28">
        <f t="shared" si="145"/>
        <v>3960347.5</v>
      </c>
      <c r="AL152" s="28">
        <f t="shared" si="145"/>
        <v>335.7</v>
      </c>
      <c r="AM152" s="22">
        <f t="shared" si="139"/>
        <v>11426556.6</v>
      </c>
      <c r="AN152" s="22">
        <f t="shared" si="140"/>
        <v>11311948.24</v>
      </c>
      <c r="AO152" s="22">
        <f t="shared" si="141"/>
        <v>114608.36</v>
      </c>
      <c r="AP152" s="22">
        <f t="shared" si="142"/>
        <v>4351343.4000000004</v>
      </c>
      <c r="AQ152" s="28">
        <f t="shared" si="145"/>
        <v>15777900</v>
      </c>
      <c r="AR152" s="28">
        <f t="shared" si="145"/>
        <v>0</v>
      </c>
      <c r="AS152" s="28">
        <f t="shared" si="145"/>
        <v>0</v>
      </c>
      <c r="AT152" s="28">
        <f t="shared" si="145"/>
        <v>0</v>
      </c>
      <c r="AU152" s="28">
        <f t="shared" si="145"/>
        <v>0</v>
      </c>
      <c r="AV152" s="28">
        <f t="shared" si="145"/>
        <v>0</v>
      </c>
      <c r="AW152" s="28">
        <f t="shared" si="145"/>
        <v>0</v>
      </c>
      <c r="AX152" s="28">
        <f t="shared" si="145"/>
        <v>0</v>
      </c>
      <c r="AY152" s="28">
        <f t="shared" si="145"/>
        <v>0</v>
      </c>
      <c r="AZ152" s="28">
        <f t="shared" si="145"/>
        <v>0</v>
      </c>
      <c r="BA152" s="24"/>
      <c r="BB152" s="24"/>
      <c r="BC152" s="24"/>
      <c r="BD152" s="24"/>
    </row>
    <row r="153" spans="1:56" s="3" customFormat="1" hidden="1" x14ac:dyDescent="0.25">
      <c r="A153" s="17"/>
      <c r="B153" s="18" t="s">
        <v>57</v>
      </c>
      <c r="C153" s="19"/>
      <c r="D153" s="26" t="s">
        <v>62</v>
      </c>
      <c r="E153" s="26"/>
      <c r="F153" s="26"/>
      <c r="G153" s="26"/>
      <c r="H153" s="26"/>
      <c r="I153" s="20">
        <v>4</v>
      </c>
      <c r="J153" s="24">
        <v>1</v>
      </c>
      <c r="K153" s="17"/>
      <c r="L153" s="22">
        <v>64.599999999999994</v>
      </c>
      <c r="M153" s="22">
        <v>34038</v>
      </c>
      <c r="N153" s="28">
        <v>47000</v>
      </c>
      <c r="O153" s="60">
        <f t="shared" si="112"/>
        <v>0.98997000000000002</v>
      </c>
      <c r="P153" s="60">
        <v>1.0030000000000001E-2</v>
      </c>
      <c r="Q153" s="32">
        <f t="shared" ref="Q153:Q163" si="146">L153*N153</f>
        <v>3036200</v>
      </c>
      <c r="R153" s="32">
        <f t="shared" ref="R153:R163" si="147">IF(N153&lt;M153,(L153*M153*O153)*N153/M153,L153*M153*O153)</f>
        <v>2176800.29</v>
      </c>
      <c r="S153" s="32">
        <f t="shared" ref="S153:S163" si="148">IF(N153&lt;M153,(L153*M153*P153)*N153/M153,L153*M153*P153)</f>
        <v>22054.51</v>
      </c>
      <c r="T153" s="32">
        <f t="shared" ref="T153:T163" si="149">Q153-R153-S153-U153</f>
        <v>837345.2</v>
      </c>
      <c r="U153" s="88">
        <v>0</v>
      </c>
      <c r="V153" s="23">
        <v>44196</v>
      </c>
      <c r="W153" s="17"/>
      <c r="X153" s="17" t="s">
        <v>59</v>
      </c>
      <c r="Y153" s="17"/>
      <c r="Z153" s="17"/>
      <c r="AA153" s="17"/>
      <c r="AB153" s="17"/>
      <c r="AC153" s="17"/>
      <c r="AD153" s="22">
        <f t="shared" ref="AD153:AD163" si="150">IF(W153&gt;0,L153,0)</f>
        <v>0</v>
      </c>
      <c r="AE153" s="22">
        <f t="shared" si="135"/>
        <v>0</v>
      </c>
      <c r="AF153" s="22"/>
      <c r="AG153" s="22"/>
      <c r="AH153" s="22">
        <f t="shared" si="136"/>
        <v>0</v>
      </c>
      <c r="AI153" s="22">
        <f t="shared" si="137"/>
        <v>0</v>
      </c>
      <c r="AJ153" s="22">
        <f t="shared" si="138"/>
        <v>0</v>
      </c>
      <c r="AK153" s="22">
        <f t="shared" ref="AK153:AK163" si="151">IF(W153&gt;0,Q153,0)</f>
        <v>0</v>
      </c>
      <c r="AL153" s="22">
        <f t="shared" ref="AL153:AL163" si="152">IF(X153&gt;0,L153,0)</f>
        <v>64.599999999999994</v>
      </c>
      <c r="AM153" s="22">
        <f t="shared" si="139"/>
        <v>2198854.7999999998</v>
      </c>
      <c r="AN153" s="22">
        <f t="shared" si="140"/>
        <v>2176800.29</v>
      </c>
      <c r="AO153" s="22">
        <f t="shared" si="141"/>
        <v>22054.51</v>
      </c>
      <c r="AP153" s="22">
        <f t="shared" si="142"/>
        <v>837345.2</v>
      </c>
      <c r="AQ153" s="22">
        <f t="shared" ref="AQ153:AQ163" si="153">IF(X153&gt;0,Q153,0)</f>
        <v>3036200</v>
      </c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s="3" customFormat="1" hidden="1" x14ac:dyDescent="0.25">
      <c r="A154" s="17"/>
      <c r="B154" s="18" t="s">
        <v>60</v>
      </c>
      <c r="C154" s="19"/>
      <c r="D154" s="26" t="s">
        <v>62</v>
      </c>
      <c r="E154" s="26"/>
      <c r="F154" s="26"/>
      <c r="G154" s="26"/>
      <c r="H154" s="26"/>
      <c r="I154" s="20">
        <v>3</v>
      </c>
      <c r="J154" s="24">
        <v>1</v>
      </c>
      <c r="K154" s="17"/>
      <c r="L154" s="22">
        <v>55</v>
      </c>
      <c r="M154" s="22">
        <v>34038</v>
      </c>
      <c r="N154" s="28">
        <v>47000</v>
      </c>
      <c r="O154" s="60">
        <f t="shared" si="112"/>
        <v>0.98997000000000002</v>
      </c>
      <c r="P154" s="60">
        <v>1.0030000000000001E-2</v>
      </c>
      <c r="Q154" s="32">
        <f t="shared" si="146"/>
        <v>2585000</v>
      </c>
      <c r="R154" s="32">
        <f t="shared" si="147"/>
        <v>1853312.94</v>
      </c>
      <c r="S154" s="32">
        <f t="shared" si="148"/>
        <v>18777.060000000001</v>
      </c>
      <c r="T154" s="32">
        <f t="shared" si="149"/>
        <v>712910</v>
      </c>
      <c r="U154" s="88">
        <v>0</v>
      </c>
      <c r="V154" s="23">
        <v>44196</v>
      </c>
      <c r="W154" s="17"/>
      <c r="X154" s="17" t="s">
        <v>59</v>
      </c>
      <c r="Y154" s="17"/>
      <c r="Z154" s="17"/>
      <c r="AA154" s="17"/>
      <c r="AB154" s="17"/>
      <c r="AC154" s="17"/>
      <c r="AD154" s="22">
        <f t="shared" si="150"/>
        <v>0</v>
      </c>
      <c r="AE154" s="22">
        <f t="shared" si="135"/>
        <v>0</v>
      </c>
      <c r="AF154" s="22"/>
      <c r="AG154" s="22"/>
      <c r="AH154" s="22">
        <f t="shared" si="136"/>
        <v>0</v>
      </c>
      <c r="AI154" s="22">
        <f t="shared" si="137"/>
        <v>0</v>
      </c>
      <c r="AJ154" s="22">
        <f t="shared" si="138"/>
        <v>0</v>
      </c>
      <c r="AK154" s="22">
        <f t="shared" si="151"/>
        <v>0</v>
      </c>
      <c r="AL154" s="22">
        <f t="shared" si="152"/>
        <v>55</v>
      </c>
      <c r="AM154" s="22">
        <f t="shared" si="139"/>
        <v>1872090</v>
      </c>
      <c r="AN154" s="22">
        <f t="shared" si="140"/>
        <v>1853312.94</v>
      </c>
      <c r="AO154" s="22">
        <f t="shared" si="141"/>
        <v>18777.060000000001</v>
      </c>
      <c r="AP154" s="22">
        <f t="shared" si="142"/>
        <v>712910</v>
      </c>
      <c r="AQ154" s="22">
        <f t="shared" si="153"/>
        <v>2585000</v>
      </c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s="3" customFormat="1" hidden="1" x14ac:dyDescent="0.25">
      <c r="A155" s="17"/>
      <c r="B155" s="18" t="s">
        <v>61</v>
      </c>
      <c r="C155" s="19" t="s">
        <v>58</v>
      </c>
      <c r="D155" s="19"/>
      <c r="E155" s="19"/>
      <c r="F155" s="19"/>
      <c r="G155" s="19"/>
      <c r="H155" s="19"/>
      <c r="I155" s="20">
        <v>2</v>
      </c>
      <c r="J155" s="24">
        <v>1</v>
      </c>
      <c r="K155" s="17"/>
      <c r="L155" s="134">
        <v>25.5</v>
      </c>
      <c r="M155" s="22">
        <v>34038</v>
      </c>
      <c r="N155" s="22">
        <v>26041</v>
      </c>
      <c r="O155" s="60">
        <f t="shared" si="112"/>
        <v>0.98997000000000002</v>
      </c>
      <c r="P155" s="60">
        <v>1.0030000000000001E-2</v>
      </c>
      <c r="Q155" s="32">
        <f t="shared" si="146"/>
        <v>664045.5</v>
      </c>
      <c r="R155" s="32">
        <f t="shared" si="147"/>
        <v>657385.12</v>
      </c>
      <c r="S155" s="32">
        <f t="shared" si="148"/>
        <v>6660.38</v>
      </c>
      <c r="T155" s="32">
        <f t="shared" si="149"/>
        <v>0</v>
      </c>
      <c r="U155" s="88">
        <v>0</v>
      </c>
      <c r="V155" s="23">
        <v>44196</v>
      </c>
      <c r="W155" s="17" t="s">
        <v>59</v>
      </c>
      <c r="X155" s="17"/>
      <c r="Y155" s="17"/>
      <c r="Z155" s="17"/>
      <c r="AA155" s="17"/>
      <c r="AB155" s="17"/>
      <c r="AC155" s="17"/>
      <c r="AD155" s="22">
        <f t="shared" si="150"/>
        <v>25.5</v>
      </c>
      <c r="AE155" s="22">
        <f t="shared" si="135"/>
        <v>867969</v>
      </c>
      <c r="AF155" s="22"/>
      <c r="AG155" s="22"/>
      <c r="AH155" s="22">
        <f t="shared" si="136"/>
        <v>859263.27</v>
      </c>
      <c r="AI155" s="22">
        <f t="shared" si="137"/>
        <v>8705.73</v>
      </c>
      <c r="AJ155" s="22">
        <f t="shared" si="138"/>
        <v>-203923.5</v>
      </c>
      <c r="AK155" s="22">
        <f t="shared" si="151"/>
        <v>664045.5</v>
      </c>
      <c r="AL155" s="22">
        <f t="shared" si="152"/>
        <v>0</v>
      </c>
      <c r="AM155" s="22">
        <f t="shared" si="139"/>
        <v>0</v>
      </c>
      <c r="AN155" s="22">
        <f t="shared" si="140"/>
        <v>0</v>
      </c>
      <c r="AO155" s="22">
        <f t="shared" si="141"/>
        <v>0</v>
      </c>
      <c r="AP155" s="22">
        <f t="shared" si="142"/>
        <v>0</v>
      </c>
      <c r="AQ155" s="22">
        <f t="shared" si="153"/>
        <v>0</v>
      </c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s="3" customFormat="1" hidden="1" x14ac:dyDescent="0.25">
      <c r="A156" s="17"/>
      <c r="B156" s="18" t="s">
        <v>102</v>
      </c>
      <c r="C156" s="19" t="s">
        <v>58</v>
      </c>
      <c r="D156" s="19"/>
      <c r="E156" s="19"/>
      <c r="F156" s="19"/>
      <c r="G156" s="19"/>
      <c r="H156" s="19"/>
      <c r="I156" s="20">
        <v>1</v>
      </c>
      <c r="J156" s="24">
        <v>1</v>
      </c>
      <c r="K156" s="17"/>
      <c r="L156" s="134">
        <v>21.6</v>
      </c>
      <c r="M156" s="22">
        <v>34038</v>
      </c>
      <c r="N156" s="22">
        <v>25385</v>
      </c>
      <c r="O156" s="60">
        <f t="shared" si="112"/>
        <v>0.98997000000000002</v>
      </c>
      <c r="P156" s="60">
        <v>1.0030000000000001E-2</v>
      </c>
      <c r="Q156" s="32">
        <f t="shared" si="146"/>
        <v>548316</v>
      </c>
      <c r="R156" s="32">
        <f t="shared" si="147"/>
        <v>542816.39</v>
      </c>
      <c r="S156" s="32">
        <f t="shared" si="148"/>
        <v>5499.61</v>
      </c>
      <c r="T156" s="32">
        <f t="shared" si="149"/>
        <v>0</v>
      </c>
      <c r="U156" s="88">
        <v>0</v>
      </c>
      <c r="V156" s="23">
        <v>44196</v>
      </c>
      <c r="W156" s="17" t="s">
        <v>59</v>
      </c>
      <c r="X156" s="17"/>
      <c r="Y156" s="17"/>
      <c r="Z156" s="17"/>
      <c r="AA156" s="17"/>
      <c r="AB156" s="17"/>
      <c r="AC156" s="17"/>
      <c r="AD156" s="22">
        <f t="shared" si="150"/>
        <v>21.6</v>
      </c>
      <c r="AE156" s="22">
        <f t="shared" si="135"/>
        <v>735220.8</v>
      </c>
      <c r="AF156" s="22"/>
      <c r="AG156" s="22"/>
      <c r="AH156" s="22">
        <f t="shared" si="136"/>
        <v>727846.54</v>
      </c>
      <c r="AI156" s="22">
        <f t="shared" si="137"/>
        <v>7374.26</v>
      </c>
      <c r="AJ156" s="22">
        <f t="shared" si="138"/>
        <v>-186904.8</v>
      </c>
      <c r="AK156" s="22">
        <f t="shared" si="151"/>
        <v>548316</v>
      </c>
      <c r="AL156" s="22">
        <f t="shared" si="152"/>
        <v>0</v>
      </c>
      <c r="AM156" s="22">
        <f t="shared" si="139"/>
        <v>0</v>
      </c>
      <c r="AN156" s="22">
        <f t="shared" si="140"/>
        <v>0</v>
      </c>
      <c r="AO156" s="22">
        <f t="shared" si="141"/>
        <v>0</v>
      </c>
      <c r="AP156" s="22">
        <f t="shared" si="142"/>
        <v>0</v>
      </c>
      <c r="AQ156" s="22">
        <f t="shared" si="153"/>
        <v>0</v>
      </c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s="3" customFormat="1" hidden="1" x14ac:dyDescent="0.25">
      <c r="A157" s="17"/>
      <c r="B157" s="18" t="s">
        <v>103</v>
      </c>
      <c r="C157" s="19" t="s">
        <v>58</v>
      </c>
      <c r="D157" s="19"/>
      <c r="E157" s="19"/>
      <c r="F157" s="19"/>
      <c r="G157" s="19"/>
      <c r="H157" s="19"/>
      <c r="I157" s="20">
        <v>1</v>
      </c>
      <c r="J157" s="24">
        <v>1</v>
      </c>
      <c r="K157" s="17"/>
      <c r="L157" s="134">
        <v>20.7</v>
      </c>
      <c r="M157" s="22">
        <v>34038</v>
      </c>
      <c r="N157" s="22">
        <v>25176</v>
      </c>
      <c r="O157" s="60">
        <f t="shared" si="112"/>
        <v>0.98997000000000002</v>
      </c>
      <c r="P157" s="60">
        <v>1.0030000000000001E-2</v>
      </c>
      <c r="Q157" s="32">
        <f t="shared" si="146"/>
        <v>521143.2</v>
      </c>
      <c r="R157" s="32">
        <f t="shared" si="147"/>
        <v>515916.13</v>
      </c>
      <c r="S157" s="32">
        <f t="shared" si="148"/>
        <v>5227.07</v>
      </c>
      <c r="T157" s="32">
        <f t="shared" si="149"/>
        <v>0</v>
      </c>
      <c r="U157" s="88">
        <v>0</v>
      </c>
      <c r="V157" s="23">
        <v>44196</v>
      </c>
      <c r="W157" s="17" t="s">
        <v>59</v>
      </c>
      <c r="X157" s="17"/>
      <c r="Y157" s="17"/>
      <c r="Z157" s="17"/>
      <c r="AA157" s="17"/>
      <c r="AB157" s="17"/>
      <c r="AC157" s="17"/>
      <c r="AD157" s="22">
        <f t="shared" si="150"/>
        <v>20.7</v>
      </c>
      <c r="AE157" s="22">
        <f t="shared" si="135"/>
        <v>704586.6</v>
      </c>
      <c r="AF157" s="22"/>
      <c r="AG157" s="22"/>
      <c r="AH157" s="22">
        <f t="shared" si="136"/>
        <v>697519.6</v>
      </c>
      <c r="AI157" s="22">
        <f t="shared" si="137"/>
        <v>7067</v>
      </c>
      <c r="AJ157" s="22">
        <f t="shared" si="138"/>
        <v>-183443.4</v>
      </c>
      <c r="AK157" s="22">
        <f t="shared" si="151"/>
        <v>521143.2</v>
      </c>
      <c r="AL157" s="22">
        <f t="shared" si="152"/>
        <v>0</v>
      </c>
      <c r="AM157" s="22">
        <f t="shared" si="139"/>
        <v>0</v>
      </c>
      <c r="AN157" s="22">
        <f t="shared" si="140"/>
        <v>0</v>
      </c>
      <c r="AO157" s="22">
        <f t="shared" si="141"/>
        <v>0</v>
      </c>
      <c r="AP157" s="22">
        <f t="shared" si="142"/>
        <v>0</v>
      </c>
      <c r="AQ157" s="22">
        <f t="shared" si="153"/>
        <v>0</v>
      </c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s="3" customFormat="1" hidden="1" x14ac:dyDescent="0.25">
      <c r="A158" s="17"/>
      <c r="B158" s="18" t="s">
        <v>63</v>
      </c>
      <c r="C158" s="19" t="s">
        <v>58</v>
      </c>
      <c r="D158" s="19"/>
      <c r="E158" s="19"/>
      <c r="F158" s="19"/>
      <c r="G158" s="19"/>
      <c r="H158" s="19"/>
      <c r="I158" s="20">
        <v>3</v>
      </c>
      <c r="J158" s="24">
        <v>1</v>
      </c>
      <c r="K158" s="17"/>
      <c r="L158" s="22">
        <v>67.8</v>
      </c>
      <c r="M158" s="22">
        <v>34038</v>
      </c>
      <c r="N158" s="22">
        <v>23842</v>
      </c>
      <c r="O158" s="60">
        <f t="shared" si="112"/>
        <v>0.98997000000000002</v>
      </c>
      <c r="P158" s="60">
        <v>1.0030000000000001E-2</v>
      </c>
      <c r="Q158" s="32">
        <f t="shared" si="146"/>
        <v>1616487.6</v>
      </c>
      <c r="R158" s="32">
        <f t="shared" si="147"/>
        <v>1600274.23</v>
      </c>
      <c r="S158" s="32">
        <f t="shared" si="148"/>
        <v>16213.37</v>
      </c>
      <c r="T158" s="32">
        <f t="shared" si="149"/>
        <v>0</v>
      </c>
      <c r="U158" s="88">
        <v>0</v>
      </c>
      <c r="V158" s="23">
        <v>44196</v>
      </c>
      <c r="W158" s="17" t="s">
        <v>59</v>
      </c>
      <c r="X158" s="17"/>
      <c r="Y158" s="17"/>
      <c r="Z158" s="17"/>
      <c r="AA158" s="17"/>
      <c r="AB158" s="17"/>
      <c r="AC158" s="17"/>
      <c r="AD158" s="22">
        <f t="shared" si="150"/>
        <v>67.8</v>
      </c>
      <c r="AE158" s="22">
        <f t="shared" si="135"/>
        <v>2307776.4</v>
      </c>
      <c r="AF158" s="22"/>
      <c r="AG158" s="22"/>
      <c r="AH158" s="22">
        <f t="shared" si="136"/>
        <v>2284629.4</v>
      </c>
      <c r="AI158" s="22">
        <f t="shared" si="137"/>
        <v>23147</v>
      </c>
      <c r="AJ158" s="22">
        <f t="shared" si="138"/>
        <v>-691288.8</v>
      </c>
      <c r="AK158" s="22">
        <f t="shared" si="151"/>
        <v>1616487.6</v>
      </c>
      <c r="AL158" s="22">
        <f t="shared" si="152"/>
        <v>0</v>
      </c>
      <c r="AM158" s="22">
        <f t="shared" si="139"/>
        <v>0</v>
      </c>
      <c r="AN158" s="22">
        <f t="shared" si="140"/>
        <v>0</v>
      </c>
      <c r="AO158" s="22">
        <f t="shared" si="141"/>
        <v>0</v>
      </c>
      <c r="AP158" s="22">
        <f t="shared" si="142"/>
        <v>0</v>
      </c>
      <c r="AQ158" s="22">
        <f t="shared" si="153"/>
        <v>0</v>
      </c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s="3" customFormat="1" hidden="1" x14ac:dyDescent="0.25">
      <c r="A159" s="17"/>
      <c r="B159" s="18" t="s">
        <v>64</v>
      </c>
      <c r="C159" s="19"/>
      <c r="D159" s="26" t="s">
        <v>62</v>
      </c>
      <c r="E159" s="26"/>
      <c r="F159" s="26"/>
      <c r="G159" s="26"/>
      <c r="H159" s="26"/>
      <c r="I159" s="20">
        <v>2</v>
      </c>
      <c r="J159" s="24">
        <v>1</v>
      </c>
      <c r="K159" s="17"/>
      <c r="L159" s="22">
        <v>27.4</v>
      </c>
      <c r="M159" s="22">
        <v>34038</v>
      </c>
      <c r="N159" s="28">
        <v>47000</v>
      </c>
      <c r="O159" s="60">
        <f t="shared" si="112"/>
        <v>0.98997000000000002</v>
      </c>
      <c r="P159" s="60">
        <v>1.0030000000000001E-2</v>
      </c>
      <c r="Q159" s="32">
        <f t="shared" si="146"/>
        <v>1287800</v>
      </c>
      <c r="R159" s="32">
        <f t="shared" si="147"/>
        <v>923286.81</v>
      </c>
      <c r="S159" s="32">
        <f t="shared" si="148"/>
        <v>9354.39</v>
      </c>
      <c r="T159" s="32">
        <f t="shared" si="149"/>
        <v>355158.8</v>
      </c>
      <c r="U159" s="88">
        <v>0</v>
      </c>
      <c r="V159" s="23">
        <v>44196</v>
      </c>
      <c r="W159" s="17"/>
      <c r="X159" s="17" t="s">
        <v>59</v>
      </c>
      <c r="Y159" s="17"/>
      <c r="Z159" s="17"/>
      <c r="AA159" s="17"/>
      <c r="AB159" s="17"/>
      <c r="AC159" s="17"/>
      <c r="AD159" s="22">
        <f t="shared" si="150"/>
        <v>0</v>
      </c>
      <c r="AE159" s="22">
        <f t="shared" si="135"/>
        <v>0</v>
      </c>
      <c r="AF159" s="22"/>
      <c r="AG159" s="22"/>
      <c r="AH159" s="22">
        <f t="shared" si="136"/>
        <v>0</v>
      </c>
      <c r="AI159" s="22">
        <f t="shared" si="137"/>
        <v>0</v>
      </c>
      <c r="AJ159" s="22">
        <f t="shared" si="138"/>
        <v>0</v>
      </c>
      <c r="AK159" s="22">
        <f t="shared" si="151"/>
        <v>0</v>
      </c>
      <c r="AL159" s="22">
        <f t="shared" si="152"/>
        <v>27.4</v>
      </c>
      <c r="AM159" s="22">
        <f t="shared" si="139"/>
        <v>932641.2</v>
      </c>
      <c r="AN159" s="22">
        <f t="shared" si="140"/>
        <v>923286.81</v>
      </c>
      <c r="AO159" s="22">
        <f t="shared" si="141"/>
        <v>9354.39</v>
      </c>
      <c r="AP159" s="22">
        <f t="shared" si="142"/>
        <v>355158.8</v>
      </c>
      <c r="AQ159" s="22">
        <f t="shared" si="153"/>
        <v>1287800</v>
      </c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s="3" customFormat="1" hidden="1" x14ac:dyDescent="0.25">
      <c r="A160" s="17"/>
      <c r="B160" s="18" t="s">
        <v>104</v>
      </c>
      <c r="C160" s="19" t="s">
        <v>58</v>
      </c>
      <c r="D160" s="19"/>
      <c r="E160" s="19"/>
      <c r="F160" s="19"/>
      <c r="G160" s="19"/>
      <c r="H160" s="19"/>
      <c r="I160" s="20">
        <v>2</v>
      </c>
      <c r="J160" s="24">
        <v>1</v>
      </c>
      <c r="K160" s="17"/>
      <c r="L160" s="22">
        <v>25.6</v>
      </c>
      <c r="M160" s="22">
        <v>34038</v>
      </c>
      <c r="N160" s="22">
        <v>23842</v>
      </c>
      <c r="O160" s="60">
        <f t="shared" si="112"/>
        <v>0.98997000000000002</v>
      </c>
      <c r="P160" s="60">
        <v>1.0030000000000001E-2</v>
      </c>
      <c r="Q160" s="32">
        <f t="shared" si="146"/>
        <v>610355.19999999995</v>
      </c>
      <c r="R160" s="32">
        <f t="shared" si="147"/>
        <v>604233.34</v>
      </c>
      <c r="S160" s="32">
        <f t="shared" si="148"/>
        <v>6121.86</v>
      </c>
      <c r="T160" s="32">
        <f t="shared" si="149"/>
        <v>0</v>
      </c>
      <c r="U160" s="88">
        <v>0</v>
      </c>
      <c r="V160" s="23">
        <v>44196</v>
      </c>
      <c r="W160" s="17" t="s">
        <v>59</v>
      </c>
      <c r="X160" s="17"/>
      <c r="Y160" s="17"/>
      <c r="Z160" s="17"/>
      <c r="AA160" s="17"/>
      <c r="AB160" s="17"/>
      <c r="AC160" s="17"/>
      <c r="AD160" s="22">
        <f t="shared" si="150"/>
        <v>25.6</v>
      </c>
      <c r="AE160" s="22">
        <f t="shared" si="135"/>
        <v>871372.80000000005</v>
      </c>
      <c r="AF160" s="22"/>
      <c r="AG160" s="22"/>
      <c r="AH160" s="22">
        <f t="shared" si="136"/>
        <v>862632.93</v>
      </c>
      <c r="AI160" s="22">
        <f t="shared" si="137"/>
        <v>8739.8700000000008</v>
      </c>
      <c r="AJ160" s="22">
        <f t="shared" si="138"/>
        <v>-261017.60000000001</v>
      </c>
      <c r="AK160" s="22">
        <f t="shared" si="151"/>
        <v>610355.19999999995</v>
      </c>
      <c r="AL160" s="22">
        <f t="shared" si="152"/>
        <v>0</v>
      </c>
      <c r="AM160" s="22">
        <f t="shared" si="139"/>
        <v>0</v>
      </c>
      <c r="AN160" s="22">
        <f t="shared" si="140"/>
        <v>0</v>
      </c>
      <c r="AO160" s="22">
        <f t="shared" si="141"/>
        <v>0</v>
      </c>
      <c r="AP160" s="22">
        <f t="shared" si="142"/>
        <v>0</v>
      </c>
      <c r="AQ160" s="22">
        <f t="shared" si="153"/>
        <v>0</v>
      </c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s="3" customFormat="1" hidden="1" x14ac:dyDescent="0.25">
      <c r="A161" s="17"/>
      <c r="B161" s="18" t="s">
        <v>65</v>
      </c>
      <c r="C161" s="19"/>
      <c r="D161" s="26" t="s">
        <v>62</v>
      </c>
      <c r="E161" s="26"/>
      <c r="F161" s="26"/>
      <c r="G161" s="26"/>
      <c r="H161" s="26"/>
      <c r="I161" s="20">
        <v>7</v>
      </c>
      <c r="J161" s="24">
        <v>1</v>
      </c>
      <c r="K161" s="17"/>
      <c r="L161" s="22">
        <v>67.400000000000006</v>
      </c>
      <c r="M161" s="22">
        <v>34038</v>
      </c>
      <c r="N161" s="28">
        <v>47000</v>
      </c>
      <c r="O161" s="60">
        <f t="shared" si="112"/>
        <v>0.98997000000000002</v>
      </c>
      <c r="P161" s="60">
        <v>1.0030000000000001E-2</v>
      </c>
      <c r="Q161" s="32">
        <f t="shared" si="146"/>
        <v>3167800</v>
      </c>
      <c r="R161" s="32">
        <f t="shared" si="147"/>
        <v>2271150.7599999998</v>
      </c>
      <c r="S161" s="32">
        <f t="shared" si="148"/>
        <v>23010.44</v>
      </c>
      <c r="T161" s="32">
        <f t="shared" si="149"/>
        <v>873638.8</v>
      </c>
      <c r="U161" s="88">
        <v>0</v>
      </c>
      <c r="V161" s="23">
        <v>44196</v>
      </c>
      <c r="W161" s="17"/>
      <c r="X161" s="17" t="s">
        <v>59</v>
      </c>
      <c r="Y161" s="17"/>
      <c r="Z161" s="17"/>
      <c r="AA161" s="17"/>
      <c r="AB161" s="17"/>
      <c r="AC161" s="17"/>
      <c r="AD161" s="22">
        <f t="shared" si="150"/>
        <v>0</v>
      </c>
      <c r="AE161" s="22">
        <f t="shared" si="135"/>
        <v>0</v>
      </c>
      <c r="AF161" s="22"/>
      <c r="AG161" s="22"/>
      <c r="AH161" s="22">
        <f t="shared" si="136"/>
        <v>0</v>
      </c>
      <c r="AI161" s="22">
        <f t="shared" si="137"/>
        <v>0</v>
      </c>
      <c r="AJ161" s="22">
        <f t="shared" si="138"/>
        <v>0</v>
      </c>
      <c r="AK161" s="22">
        <f t="shared" si="151"/>
        <v>0</v>
      </c>
      <c r="AL161" s="22">
        <f t="shared" si="152"/>
        <v>67.400000000000006</v>
      </c>
      <c r="AM161" s="22">
        <f t="shared" si="139"/>
        <v>2294161.2000000002</v>
      </c>
      <c r="AN161" s="22">
        <f t="shared" si="140"/>
        <v>2271150.7599999998</v>
      </c>
      <c r="AO161" s="22">
        <f t="shared" si="141"/>
        <v>23010.44</v>
      </c>
      <c r="AP161" s="22">
        <f t="shared" si="142"/>
        <v>873638.8</v>
      </c>
      <c r="AQ161" s="22">
        <f t="shared" si="153"/>
        <v>3167800</v>
      </c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s="3" customFormat="1" hidden="1" x14ac:dyDescent="0.25">
      <c r="A162" s="17"/>
      <c r="B162" s="18" t="s">
        <v>66</v>
      </c>
      <c r="C162" s="19"/>
      <c r="D162" s="26" t="s">
        <v>62</v>
      </c>
      <c r="E162" s="26"/>
      <c r="F162" s="26"/>
      <c r="G162" s="26"/>
      <c r="H162" s="26"/>
      <c r="I162" s="20">
        <v>4</v>
      </c>
      <c r="J162" s="24">
        <v>1</v>
      </c>
      <c r="K162" s="17"/>
      <c r="L162" s="22">
        <v>54.5</v>
      </c>
      <c r="M162" s="22">
        <v>34038</v>
      </c>
      <c r="N162" s="28">
        <v>47000</v>
      </c>
      <c r="O162" s="60">
        <f t="shared" si="112"/>
        <v>0.98997000000000002</v>
      </c>
      <c r="P162" s="60">
        <v>1.0030000000000001E-2</v>
      </c>
      <c r="Q162" s="32">
        <f t="shared" si="146"/>
        <v>2561500</v>
      </c>
      <c r="R162" s="32">
        <f t="shared" si="147"/>
        <v>1836464.64</v>
      </c>
      <c r="S162" s="32">
        <f t="shared" si="148"/>
        <v>18606.36</v>
      </c>
      <c r="T162" s="32">
        <f t="shared" si="149"/>
        <v>706429</v>
      </c>
      <c r="U162" s="88">
        <v>0</v>
      </c>
      <c r="V162" s="23">
        <v>44196</v>
      </c>
      <c r="W162" s="17"/>
      <c r="X162" s="17" t="s">
        <v>59</v>
      </c>
      <c r="Y162" s="17"/>
      <c r="Z162" s="17"/>
      <c r="AA162" s="17"/>
      <c r="AB162" s="17"/>
      <c r="AC162" s="17"/>
      <c r="AD162" s="22">
        <f t="shared" si="150"/>
        <v>0</v>
      </c>
      <c r="AE162" s="22">
        <f t="shared" si="135"/>
        <v>0</v>
      </c>
      <c r="AF162" s="22"/>
      <c r="AG162" s="22"/>
      <c r="AH162" s="22">
        <f t="shared" si="136"/>
        <v>0</v>
      </c>
      <c r="AI162" s="22">
        <f t="shared" si="137"/>
        <v>0</v>
      </c>
      <c r="AJ162" s="22">
        <f t="shared" si="138"/>
        <v>0</v>
      </c>
      <c r="AK162" s="22">
        <f t="shared" si="151"/>
        <v>0</v>
      </c>
      <c r="AL162" s="22">
        <f t="shared" si="152"/>
        <v>54.5</v>
      </c>
      <c r="AM162" s="22">
        <f t="shared" si="139"/>
        <v>1855071</v>
      </c>
      <c r="AN162" s="22">
        <f t="shared" si="140"/>
        <v>1836464.64</v>
      </c>
      <c r="AO162" s="22">
        <f t="shared" si="141"/>
        <v>18606.36</v>
      </c>
      <c r="AP162" s="22">
        <f t="shared" si="142"/>
        <v>706429</v>
      </c>
      <c r="AQ162" s="22">
        <f t="shared" si="153"/>
        <v>2561500</v>
      </c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s="3" customFormat="1" ht="15.75" hidden="1" customHeight="1" x14ac:dyDescent="0.25">
      <c r="A163" s="17"/>
      <c r="B163" s="18" t="s">
        <v>67</v>
      </c>
      <c r="C163" s="19"/>
      <c r="D163" s="26" t="s">
        <v>62</v>
      </c>
      <c r="E163" s="26"/>
      <c r="F163" s="26"/>
      <c r="G163" s="26"/>
      <c r="H163" s="26"/>
      <c r="I163" s="20">
        <v>3</v>
      </c>
      <c r="J163" s="24">
        <v>1</v>
      </c>
      <c r="K163" s="17"/>
      <c r="L163" s="22">
        <v>66.8</v>
      </c>
      <c r="M163" s="22">
        <v>34038</v>
      </c>
      <c r="N163" s="28">
        <v>47000</v>
      </c>
      <c r="O163" s="60">
        <f t="shared" si="112"/>
        <v>0.98997000000000002</v>
      </c>
      <c r="P163" s="60">
        <v>1.0030000000000001E-2</v>
      </c>
      <c r="Q163" s="32">
        <f t="shared" si="146"/>
        <v>3139600</v>
      </c>
      <c r="R163" s="32">
        <f t="shared" si="147"/>
        <v>2250932.7999999998</v>
      </c>
      <c r="S163" s="32">
        <f t="shared" si="148"/>
        <v>22805.599999999999</v>
      </c>
      <c r="T163" s="32">
        <f t="shared" si="149"/>
        <v>865861.6</v>
      </c>
      <c r="U163" s="88">
        <v>0</v>
      </c>
      <c r="V163" s="23">
        <v>44196</v>
      </c>
      <c r="W163" s="17"/>
      <c r="X163" s="17" t="s">
        <v>59</v>
      </c>
      <c r="Y163" s="17"/>
      <c r="Z163" s="17"/>
      <c r="AA163" s="17"/>
      <c r="AB163" s="17"/>
      <c r="AC163" s="17"/>
      <c r="AD163" s="22">
        <f t="shared" si="150"/>
        <v>0</v>
      </c>
      <c r="AE163" s="22">
        <f t="shared" si="135"/>
        <v>0</v>
      </c>
      <c r="AF163" s="22"/>
      <c r="AG163" s="22"/>
      <c r="AH163" s="22">
        <f t="shared" si="136"/>
        <v>0</v>
      </c>
      <c r="AI163" s="22">
        <f t="shared" si="137"/>
        <v>0</v>
      </c>
      <c r="AJ163" s="22">
        <f t="shared" si="138"/>
        <v>0</v>
      </c>
      <c r="AK163" s="22">
        <f t="shared" si="151"/>
        <v>0</v>
      </c>
      <c r="AL163" s="22">
        <f t="shared" si="152"/>
        <v>66.8</v>
      </c>
      <c r="AM163" s="22">
        <f t="shared" si="139"/>
        <v>2273738.4</v>
      </c>
      <c r="AN163" s="22">
        <f t="shared" si="140"/>
        <v>2250932.7999999998</v>
      </c>
      <c r="AO163" s="22">
        <f t="shared" si="141"/>
        <v>22805.599999999999</v>
      </c>
      <c r="AP163" s="22">
        <f t="shared" si="142"/>
        <v>865861.6</v>
      </c>
      <c r="AQ163" s="22">
        <f t="shared" si="153"/>
        <v>3139600</v>
      </c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s="35" customFormat="1" hidden="1" x14ac:dyDescent="0.25">
      <c r="A164" s="24">
        <v>12</v>
      </c>
      <c r="B164" s="25" t="s">
        <v>105</v>
      </c>
      <c r="C164" s="26"/>
      <c r="D164" s="26"/>
      <c r="E164" s="26"/>
      <c r="F164" s="26"/>
      <c r="G164" s="26"/>
      <c r="H164" s="26"/>
      <c r="I164" s="27">
        <f>SUM(I165:I174)</f>
        <v>27</v>
      </c>
      <c r="J164" s="27">
        <f t="shared" ref="J164:L164" si="154">SUM(J165:J174)</f>
        <v>10</v>
      </c>
      <c r="K164" s="27">
        <f t="shared" si="154"/>
        <v>25</v>
      </c>
      <c r="L164" s="28">
        <f t="shared" si="154"/>
        <v>409.5</v>
      </c>
      <c r="M164" s="28"/>
      <c r="N164" s="28"/>
      <c r="O164" s="28"/>
      <c r="P164" s="28"/>
      <c r="Q164" s="28">
        <f t="shared" ref="Q164:U164" si="155">SUM(Q165:Q174)</f>
        <v>13703192.6</v>
      </c>
      <c r="R164" s="28">
        <f t="shared" si="155"/>
        <v>11336832.720000001</v>
      </c>
      <c r="S164" s="28">
        <f t="shared" si="155"/>
        <v>114860.48</v>
      </c>
      <c r="T164" s="28">
        <f t="shared" si="155"/>
        <v>2251499.4</v>
      </c>
      <c r="U164" s="28">
        <f t="shared" si="155"/>
        <v>0</v>
      </c>
      <c r="V164" s="23">
        <v>44196</v>
      </c>
      <c r="W164" s="24"/>
      <c r="X164" s="24"/>
      <c r="Y164" s="24"/>
      <c r="Z164" s="24"/>
      <c r="AA164" s="24"/>
      <c r="AB164" s="24"/>
      <c r="AC164" s="24"/>
      <c r="AD164" s="28">
        <f t="shared" ref="AD164:AZ164" si="156">SUM(AD165:AD174)</f>
        <v>235.8</v>
      </c>
      <c r="AE164" s="22">
        <f t="shared" si="135"/>
        <v>8026160.4000000004</v>
      </c>
      <c r="AF164" s="22"/>
      <c r="AG164" s="22"/>
      <c r="AH164" s="22">
        <f t="shared" si="136"/>
        <v>7945658.0099999998</v>
      </c>
      <c r="AI164" s="22">
        <f t="shared" si="137"/>
        <v>80502.39</v>
      </c>
      <c r="AJ164" s="22">
        <f t="shared" si="138"/>
        <v>-2486867.7999999998</v>
      </c>
      <c r="AK164" s="28">
        <f t="shared" si="156"/>
        <v>5539292.5999999996</v>
      </c>
      <c r="AL164" s="28">
        <f t="shared" si="156"/>
        <v>173.7</v>
      </c>
      <c r="AM164" s="22">
        <f t="shared" si="139"/>
        <v>5912400.5999999996</v>
      </c>
      <c r="AN164" s="22">
        <f t="shared" si="140"/>
        <v>5853099.2199999997</v>
      </c>
      <c r="AO164" s="22">
        <f t="shared" si="141"/>
        <v>59301.38</v>
      </c>
      <c r="AP164" s="22">
        <f t="shared" si="142"/>
        <v>2251499.4</v>
      </c>
      <c r="AQ164" s="28">
        <f t="shared" si="156"/>
        <v>8163900</v>
      </c>
      <c r="AR164" s="28">
        <f t="shared" si="156"/>
        <v>0</v>
      </c>
      <c r="AS164" s="28">
        <f t="shared" si="156"/>
        <v>0</v>
      </c>
      <c r="AT164" s="28">
        <f t="shared" si="156"/>
        <v>0</v>
      </c>
      <c r="AU164" s="28">
        <f t="shared" si="156"/>
        <v>0</v>
      </c>
      <c r="AV164" s="28">
        <f t="shared" si="156"/>
        <v>0</v>
      </c>
      <c r="AW164" s="28">
        <f t="shared" si="156"/>
        <v>0</v>
      </c>
      <c r="AX164" s="28">
        <f t="shared" si="156"/>
        <v>0</v>
      </c>
      <c r="AY164" s="28">
        <f t="shared" si="156"/>
        <v>0</v>
      </c>
      <c r="AZ164" s="28">
        <f t="shared" si="156"/>
        <v>0</v>
      </c>
      <c r="BA164" s="24"/>
      <c r="BB164" s="24"/>
      <c r="BC164" s="24"/>
      <c r="BD164" s="24"/>
    </row>
    <row r="165" spans="1:56" s="3" customFormat="1" hidden="1" x14ac:dyDescent="0.25">
      <c r="A165" s="17"/>
      <c r="B165" s="18" t="s">
        <v>57</v>
      </c>
      <c r="C165" s="19"/>
      <c r="D165" s="26" t="s">
        <v>62</v>
      </c>
      <c r="E165" s="26"/>
      <c r="F165" s="26"/>
      <c r="G165" s="26"/>
      <c r="H165" s="26"/>
      <c r="I165" s="20">
        <v>4</v>
      </c>
      <c r="J165" s="24">
        <v>1</v>
      </c>
      <c r="K165" s="17">
        <v>3</v>
      </c>
      <c r="L165" s="22">
        <v>51.7</v>
      </c>
      <c r="M165" s="22">
        <v>34038</v>
      </c>
      <c r="N165" s="28">
        <v>47000</v>
      </c>
      <c r="O165" s="60">
        <f t="shared" si="112"/>
        <v>0.98997000000000002</v>
      </c>
      <c r="P165" s="60">
        <v>1.0030000000000001E-2</v>
      </c>
      <c r="Q165" s="32">
        <f t="shared" ref="Q165:Q174" si="157">L165*N165</f>
        <v>2429900</v>
      </c>
      <c r="R165" s="32">
        <f t="shared" ref="R165:R174" si="158">IF(N165&lt;M165,(L165*M165*O165)*N165/M165,L165*M165*O165)</f>
        <v>1742114.16</v>
      </c>
      <c r="S165" s="32">
        <f t="shared" ref="S165:S174" si="159">IF(N165&lt;M165,(L165*M165*P165)*N165/M165,L165*M165*P165)</f>
        <v>17650.439999999999</v>
      </c>
      <c r="T165" s="32">
        <f t="shared" ref="T165:T174" si="160">Q165-R165-S165-U165</f>
        <v>670135.4</v>
      </c>
      <c r="U165" s="88">
        <v>0</v>
      </c>
      <c r="V165" s="23">
        <v>44196</v>
      </c>
      <c r="W165" s="17"/>
      <c r="X165" s="17" t="s">
        <v>59</v>
      </c>
      <c r="Y165" s="17"/>
      <c r="Z165" s="17"/>
      <c r="AA165" s="17"/>
      <c r="AB165" s="17"/>
      <c r="AC165" s="17"/>
      <c r="AD165" s="22">
        <f t="shared" ref="AD165:AD174" si="161">IF(W165&gt;0,L165,0)</f>
        <v>0</v>
      </c>
      <c r="AE165" s="22">
        <f t="shared" si="135"/>
        <v>0</v>
      </c>
      <c r="AF165" s="22"/>
      <c r="AG165" s="22"/>
      <c r="AH165" s="22">
        <f t="shared" si="136"/>
        <v>0</v>
      </c>
      <c r="AI165" s="22">
        <f t="shared" si="137"/>
        <v>0</v>
      </c>
      <c r="AJ165" s="22">
        <f t="shared" si="138"/>
        <v>0</v>
      </c>
      <c r="AK165" s="22">
        <f t="shared" ref="AK165:AK174" si="162">IF(W165&gt;0,Q165,0)</f>
        <v>0</v>
      </c>
      <c r="AL165" s="22">
        <f t="shared" ref="AL165:AL174" si="163">IF(X165&gt;0,L165,0)</f>
        <v>51.7</v>
      </c>
      <c r="AM165" s="22">
        <f t="shared" si="139"/>
        <v>1759764.6</v>
      </c>
      <c r="AN165" s="22">
        <f t="shared" si="140"/>
        <v>1742114.16</v>
      </c>
      <c r="AO165" s="22">
        <f t="shared" si="141"/>
        <v>17650.439999999999</v>
      </c>
      <c r="AP165" s="22">
        <f t="shared" si="142"/>
        <v>670135.4</v>
      </c>
      <c r="AQ165" s="22">
        <f t="shared" ref="AQ165:AQ174" si="164">IF(X165&gt;0,Q165,0)</f>
        <v>2429900</v>
      </c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s="3" customFormat="1" hidden="1" x14ac:dyDescent="0.25">
      <c r="A166" s="17"/>
      <c r="B166" s="18" t="s">
        <v>60</v>
      </c>
      <c r="C166" s="19" t="s">
        <v>58</v>
      </c>
      <c r="D166" s="19"/>
      <c r="E166" s="19"/>
      <c r="F166" s="19"/>
      <c r="G166" s="19"/>
      <c r="H166" s="19"/>
      <c r="I166" s="20">
        <v>2</v>
      </c>
      <c r="J166" s="24">
        <v>1</v>
      </c>
      <c r="K166" s="17">
        <v>4</v>
      </c>
      <c r="L166" s="22">
        <v>48.7</v>
      </c>
      <c r="M166" s="22">
        <v>34038</v>
      </c>
      <c r="N166" s="22">
        <v>28892</v>
      </c>
      <c r="O166" s="60">
        <f t="shared" si="112"/>
        <v>0.98997000000000002</v>
      </c>
      <c r="P166" s="60">
        <v>1.0030000000000001E-2</v>
      </c>
      <c r="Q166" s="32">
        <f t="shared" si="157"/>
        <v>1407040.4</v>
      </c>
      <c r="R166" s="32">
        <f t="shared" si="158"/>
        <v>1392927.78</v>
      </c>
      <c r="S166" s="32">
        <f t="shared" si="159"/>
        <v>14112.62</v>
      </c>
      <c r="T166" s="32">
        <f t="shared" si="160"/>
        <v>0</v>
      </c>
      <c r="U166" s="88">
        <v>0</v>
      </c>
      <c r="V166" s="23">
        <v>44196</v>
      </c>
      <c r="W166" s="17" t="s">
        <v>59</v>
      </c>
      <c r="X166" s="17"/>
      <c r="Y166" s="17"/>
      <c r="Z166" s="17"/>
      <c r="AA166" s="17"/>
      <c r="AB166" s="17"/>
      <c r="AC166" s="17"/>
      <c r="AD166" s="22">
        <f t="shared" si="161"/>
        <v>48.7</v>
      </c>
      <c r="AE166" s="22">
        <f t="shared" si="135"/>
        <v>1657650.6</v>
      </c>
      <c r="AF166" s="22"/>
      <c r="AG166" s="22"/>
      <c r="AH166" s="22">
        <f t="shared" si="136"/>
        <v>1641024.36</v>
      </c>
      <c r="AI166" s="22">
        <f t="shared" si="137"/>
        <v>16626.240000000002</v>
      </c>
      <c r="AJ166" s="22">
        <f t="shared" si="138"/>
        <v>-250610.2</v>
      </c>
      <c r="AK166" s="22">
        <f t="shared" si="162"/>
        <v>1407040.4</v>
      </c>
      <c r="AL166" s="22">
        <f t="shared" si="163"/>
        <v>0</v>
      </c>
      <c r="AM166" s="22">
        <f t="shared" si="139"/>
        <v>0</v>
      </c>
      <c r="AN166" s="22">
        <f t="shared" si="140"/>
        <v>0</v>
      </c>
      <c r="AO166" s="22">
        <f t="shared" si="141"/>
        <v>0</v>
      </c>
      <c r="AP166" s="22">
        <f t="shared" si="142"/>
        <v>0</v>
      </c>
      <c r="AQ166" s="22">
        <f t="shared" si="164"/>
        <v>0</v>
      </c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</row>
    <row r="167" spans="1:56" s="3" customFormat="1" hidden="1" x14ac:dyDescent="0.25">
      <c r="A167" s="17"/>
      <c r="B167" s="18" t="s">
        <v>61</v>
      </c>
      <c r="C167" s="19"/>
      <c r="D167" s="26" t="s">
        <v>62</v>
      </c>
      <c r="E167" s="26"/>
      <c r="F167" s="26"/>
      <c r="G167" s="26"/>
      <c r="H167" s="26"/>
      <c r="I167" s="36">
        <v>4</v>
      </c>
      <c r="J167" s="24">
        <v>1</v>
      </c>
      <c r="K167" s="36">
        <v>3</v>
      </c>
      <c r="L167" s="37">
        <v>50.3</v>
      </c>
      <c r="M167" s="22">
        <v>34038</v>
      </c>
      <c r="N167" s="28">
        <v>47000</v>
      </c>
      <c r="O167" s="60">
        <f t="shared" si="112"/>
        <v>0.98997000000000002</v>
      </c>
      <c r="P167" s="60">
        <v>1.0030000000000001E-2</v>
      </c>
      <c r="Q167" s="32">
        <f t="shared" si="157"/>
        <v>2364100</v>
      </c>
      <c r="R167" s="32">
        <f t="shared" si="158"/>
        <v>1694938.92</v>
      </c>
      <c r="S167" s="32">
        <f t="shared" si="159"/>
        <v>17172.48</v>
      </c>
      <c r="T167" s="32">
        <f t="shared" si="160"/>
        <v>651988.6</v>
      </c>
      <c r="U167" s="88">
        <v>0</v>
      </c>
      <c r="V167" s="23">
        <v>44196</v>
      </c>
      <c r="W167" s="17"/>
      <c r="X167" s="17" t="s">
        <v>59</v>
      </c>
      <c r="Y167" s="17"/>
      <c r="Z167" s="17"/>
      <c r="AA167" s="17"/>
      <c r="AB167" s="17"/>
      <c r="AC167" s="17"/>
      <c r="AD167" s="22">
        <f t="shared" si="161"/>
        <v>0</v>
      </c>
      <c r="AE167" s="22">
        <f t="shared" si="135"/>
        <v>0</v>
      </c>
      <c r="AF167" s="22"/>
      <c r="AG167" s="22"/>
      <c r="AH167" s="22">
        <f t="shared" si="136"/>
        <v>0</v>
      </c>
      <c r="AI167" s="22">
        <f t="shared" si="137"/>
        <v>0</v>
      </c>
      <c r="AJ167" s="22">
        <f t="shared" si="138"/>
        <v>0</v>
      </c>
      <c r="AK167" s="22">
        <f t="shared" si="162"/>
        <v>0</v>
      </c>
      <c r="AL167" s="22">
        <f t="shared" si="163"/>
        <v>50.3</v>
      </c>
      <c r="AM167" s="22">
        <f t="shared" si="139"/>
        <v>1712111.4</v>
      </c>
      <c r="AN167" s="22">
        <f t="shared" si="140"/>
        <v>1694938.92</v>
      </c>
      <c r="AO167" s="22">
        <f t="shared" si="141"/>
        <v>17172.48</v>
      </c>
      <c r="AP167" s="22">
        <f t="shared" si="142"/>
        <v>651988.6</v>
      </c>
      <c r="AQ167" s="22">
        <f t="shared" si="164"/>
        <v>2364100</v>
      </c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s="3" customFormat="1" hidden="1" x14ac:dyDescent="0.25">
      <c r="A168" s="17"/>
      <c r="B168" s="18" t="s">
        <v>63</v>
      </c>
      <c r="C168" s="19"/>
      <c r="D168" s="26" t="s">
        <v>62</v>
      </c>
      <c r="E168" s="26"/>
      <c r="F168" s="26"/>
      <c r="G168" s="26"/>
      <c r="H168" s="26"/>
      <c r="I168" s="36">
        <v>2</v>
      </c>
      <c r="J168" s="24">
        <v>1</v>
      </c>
      <c r="K168" s="36">
        <v>3</v>
      </c>
      <c r="L168" s="37">
        <v>52.4</v>
      </c>
      <c r="M168" s="22">
        <v>34038</v>
      </c>
      <c r="N168" s="28">
        <v>47000</v>
      </c>
      <c r="O168" s="60">
        <f t="shared" si="112"/>
        <v>0.98997000000000002</v>
      </c>
      <c r="P168" s="60">
        <v>1.0030000000000001E-2</v>
      </c>
      <c r="Q168" s="32">
        <f t="shared" si="157"/>
        <v>2462800</v>
      </c>
      <c r="R168" s="32">
        <f t="shared" si="158"/>
        <v>1765701.78</v>
      </c>
      <c r="S168" s="32">
        <f t="shared" si="159"/>
        <v>17889.419999999998</v>
      </c>
      <c r="T168" s="32">
        <f t="shared" si="160"/>
        <v>679208.8</v>
      </c>
      <c r="U168" s="88">
        <v>0</v>
      </c>
      <c r="V168" s="23">
        <v>44196</v>
      </c>
      <c r="W168" s="17"/>
      <c r="X168" s="17" t="s">
        <v>59</v>
      </c>
      <c r="Y168" s="17"/>
      <c r="Z168" s="17"/>
      <c r="AA168" s="17"/>
      <c r="AB168" s="17"/>
      <c r="AC168" s="17"/>
      <c r="AD168" s="22">
        <f t="shared" si="161"/>
        <v>0</v>
      </c>
      <c r="AE168" s="22">
        <f t="shared" si="135"/>
        <v>0</v>
      </c>
      <c r="AF168" s="22"/>
      <c r="AG168" s="22"/>
      <c r="AH168" s="22">
        <f t="shared" si="136"/>
        <v>0</v>
      </c>
      <c r="AI168" s="22">
        <f t="shared" si="137"/>
        <v>0</v>
      </c>
      <c r="AJ168" s="22">
        <f t="shared" si="138"/>
        <v>0</v>
      </c>
      <c r="AK168" s="22">
        <f t="shared" si="162"/>
        <v>0</v>
      </c>
      <c r="AL168" s="22">
        <f t="shared" si="163"/>
        <v>52.4</v>
      </c>
      <c r="AM168" s="22">
        <f t="shared" si="139"/>
        <v>1783591.2</v>
      </c>
      <c r="AN168" s="22">
        <f t="shared" si="140"/>
        <v>1765701.78</v>
      </c>
      <c r="AO168" s="22">
        <f t="shared" si="141"/>
        <v>17889.419999999998</v>
      </c>
      <c r="AP168" s="22">
        <f t="shared" si="142"/>
        <v>679208.8</v>
      </c>
      <c r="AQ168" s="22">
        <f t="shared" si="164"/>
        <v>2462800</v>
      </c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s="3" customFormat="1" hidden="1" x14ac:dyDescent="0.25">
      <c r="A169" s="17"/>
      <c r="B169" s="18" t="s">
        <v>64</v>
      </c>
      <c r="C169" s="19" t="s">
        <v>58</v>
      </c>
      <c r="D169" s="19"/>
      <c r="E169" s="19"/>
      <c r="F169" s="19"/>
      <c r="G169" s="19"/>
      <c r="H169" s="19"/>
      <c r="I169" s="36">
        <v>1</v>
      </c>
      <c r="J169" s="24">
        <v>1</v>
      </c>
      <c r="K169" s="36">
        <v>3</v>
      </c>
      <c r="L169" s="37">
        <v>50.2</v>
      </c>
      <c r="M169" s="22">
        <v>34038</v>
      </c>
      <c r="N169" s="22">
        <v>22892</v>
      </c>
      <c r="O169" s="60">
        <f t="shared" si="112"/>
        <v>0.98997000000000002</v>
      </c>
      <c r="P169" s="60">
        <v>1.0030000000000001E-2</v>
      </c>
      <c r="Q169" s="32">
        <f t="shared" si="157"/>
        <v>1149178.3999999999</v>
      </c>
      <c r="R169" s="32">
        <f t="shared" si="158"/>
        <v>1137652.1399999999</v>
      </c>
      <c r="S169" s="32">
        <f t="shared" si="159"/>
        <v>11526.26</v>
      </c>
      <c r="T169" s="32">
        <f t="shared" si="160"/>
        <v>0</v>
      </c>
      <c r="U169" s="88">
        <v>0</v>
      </c>
      <c r="V169" s="23">
        <v>44196</v>
      </c>
      <c r="W169" s="17" t="s">
        <v>59</v>
      </c>
      <c r="X169" s="17"/>
      <c r="Y169" s="17"/>
      <c r="Z169" s="17"/>
      <c r="AA169" s="17"/>
      <c r="AB169" s="17"/>
      <c r="AC169" s="17"/>
      <c r="AD169" s="22">
        <f t="shared" si="161"/>
        <v>50.2</v>
      </c>
      <c r="AE169" s="22">
        <f t="shared" si="135"/>
        <v>1708707.6</v>
      </c>
      <c r="AF169" s="22"/>
      <c r="AG169" s="22"/>
      <c r="AH169" s="22">
        <f t="shared" si="136"/>
        <v>1691569.26</v>
      </c>
      <c r="AI169" s="22">
        <f t="shared" si="137"/>
        <v>17138.34</v>
      </c>
      <c r="AJ169" s="22">
        <f t="shared" si="138"/>
        <v>-559529.19999999995</v>
      </c>
      <c r="AK169" s="22">
        <f t="shared" si="162"/>
        <v>1149178.3999999999</v>
      </c>
      <c r="AL169" s="22">
        <f t="shared" si="163"/>
        <v>0</v>
      </c>
      <c r="AM169" s="22">
        <f t="shared" si="139"/>
        <v>0</v>
      </c>
      <c r="AN169" s="22">
        <f t="shared" si="140"/>
        <v>0</v>
      </c>
      <c r="AO169" s="22">
        <f t="shared" si="141"/>
        <v>0</v>
      </c>
      <c r="AP169" s="22">
        <f t="shared" si="142"/>
        <v>0</v>
      </c>
      <c r="AQ169" s="22">
        <f t="shared" si="164"/>
        <v>0</v>
      </c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s="3" customFormat="1" hidden="1" x14ac:dyDescent="0.25">
      <c r="A170" s="17"/>
      <c r="B170" s="18" t="s">
        <v>65</v>
      </c>
      <c r="C170" s="19" t="s">
        <v>58</v>
      </c>
      <c r="D170" s="26"/>
      <c r="E170" s="26"/>
      <c r="F170" s="26"/>
      <c r="G170" s="26"/>
      <c r="H170" s="26"/>
      <c r="I170" s="36">
        <v>2</v>
      </c>
      <c r="J170" s="24">
        <v>1</v>
      </c>
      <c r="K170" s="36">
        <v>1</v>
      </c>
      <c r="L170" s="135">
        <v>33.4</v>
      </c>
      <c r="M170" s="22">
        <v>34038</v>
      </c>
      <c r="N170" s="22">
        <v>18463</v>
      </c>
      <c r="O170" s="60">
        <f t="shared" si="112"/>
        <v>0.98997000000000002</v>
      </c>
      <c r="P170" s="60">
        <v>1.0030000000000001E-2</v>
      </c>
      <c r="Q170" s="32">
        <f t="shared" si="157"/>
        <v>616664.19999999995</v>
      </c>
      <c r="R170" s="32">
        <f t="shared" si="158"/>
        <v>610479.06000000006</v>
      </c>
      <c r="S170" s="32">
        <f t="shared" si="159"/>
        <v>6185.14</v>
      </c>
      <c r="T170" s="32">
        <f t="shared" si="160"/>
        <v>0</v>
      </c>
      <c r="U170" s="88">
        <v>0</v>
      </c>
      <c r="V170" s="23">
        <v>44196</v>
      </c>
      <c r="W170" s="17" t="s">
        <v>59</v>
      </c>
      <c r="X170" s="17"/>
      <c r="Y170" s="17"/>
      <c r="Z170" s="17"/>
      <c r="AA170" s="17"/>
      <c r="AB170" s="17"/>
      <c r="AC170" s="17"/>
      <c r="AD170" s="22">
        <f t="shared" si="161"/>
        <v>33.4</v>
      </c>
      <c r="AE170" s="22">
        <f t="shared" si="135"/>
        <v>1136869.2</v>
      </c>
      <c r="AF170" s="22"/>
      <c r="AG170" s="22"/>
      <c r="AH170" s="22">
        <f t="shared" si="136"/>
        <v>1125466.3999999999</v>
      </c>
      <c r="AI170" s="22">
        <f t="shared" si="137"/>
        <v>11402.8</v>
      </c>
      <c r="AJ170" s="22">
        <f t="shared" si="138"/>
        <v>-520205</v>
      </c>
      <c r="AK170" s="22">
        <f t="shared" si="162"/>
        <v>616664.19999999995</v>
      </c>
      <c r="AL170" s="22">
        <f t="shared" si="163"/>
        <v>0</v>
      </c>
      <c r="AM170" s="22">
        <f t="shared" si="139"/>
        <v>0</v>
      </c>
      <c r="AN170" s="22">
        <f t="shared" si="140"/>
        <v>0</v>
      </c>
      <c r="AO170" s="22">
        <f t="shared" si="141"/>
        <v>0</v>
      </c>
      <c r="AP170" s="22">
        <f t="shared" si="142"/>
        <v>0</v>
      </c>
      <c r="AQ170" s="22">
        <f t="shared" si="164"/>
        <v>0</v>
      </c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s="3" customFormat="1" hidden="1" x14ac:dyDescent="0.25">
      <c r="A171" s="17"/>
      <c r="B171" s="18" t="s">
        <v>106</v>
      </c>
      <c r="C171" s="19"/>
      <c r="D171" s="26" t="s">
        <v>62</v>
      </c>
      <c r="E171" s="26"/>
      <c r="F171" s="26"/>
      <c r="G171" s="26"/>
      <c r="H171" s="26"/>
      <c r="I171" s="36">
        <v>1</v>
      </c>
      <c r="J171" s="24">
        <v>1</v>
      </c>
      <c r="K171" s="36">
        <v>2</v>
      </c>
      <c r="L171" s="96">
        <v>19.3</v>
      </c>
      <c r="M171" s="22">
        <v>34038</v>
      </c>
      <c r="N171" s="28">
        <v>47000</v>
      </c>
      <c r="O171" s="60">
        <f t="shared" si="112"/>
        <v>0.98997000000000002</v>
      </c>
      <c r="P171" s="60">
        <v>1.0030000000000001E-2</v>
      </c>
      <c r="Q171" s="32">
        <f t="shared" si="157"/>
        <v>907100</v>
      </c>
      <c r="R171" s="32">
        <f t="shared" si="158"/>
        <v>650344.36</v>
      </c>
      <c r="S171" s="32">
        <f t="shared" si="159"/>
        <v>6589.04</v>
      </c>
      <c r="T171" s="32">
        <f t="shared" si="160"/>
        <v>250166.6</v>
      </c>
      <c r="U171" s="88">
        <v>0</v>
      </c>
      <c r="V171" s="23">
        <v>44196</v>
      </c>
      <c r="W171" s="17"/>
      <c r="X171" s="17" t="s">
        <v>59</v>
      </c>
      <c r="Y171" s="17"/>
      <c r="Z171" s="17"/>
      <c r="AA171" s="17"/>
      <c r="AB171" s="17"/>
      <c r="AC171" s="17"/>
      <c r="AD171" s="22">
        <f t="shared" si="161"/>
        <v>0</v>
      </c>
      <c r="AE171" s="22">
        <f t="shared" si="135"/>
        <v>0</v>
      </c>
      <c r="AF171" s="22"/>
      <c r="AG171" s="22"/>
      <c r="AH171" s="22">
        <f t="shared" si="136"/>
        <v>0</v>
      </c>
      <c r="AI171" s="22">
        <f t="shared" si="137"/>
        <v>0</v>
      </c>
      <c r="AJ171" s="22">
        <f t="shared" si="138"/>
        <v>0</v>
      </c>
      <c r="AK171" s="22">
        <f t="shared" si="162"/>
        <v>0</v>
      </c>
      <c r="AL171" s="22">
        <f t="shared" si="163"/>
        <v>19.3</v>
      </c>
      <c r="AM171" s="22">
        <f t="shared" si="139"/>
        <v>656933.4</v>
      </c>
      <c r="AN171" s="22">
        <f t="shared" si="140"/>
        <v>650344.36</v>
      </c>
      <c r="AO171" s="22">
        <f t="shared" si="141"/>
        <v>6589.04</v>
      </c>
      <c r="AP171" s="22">
        <f t="shared" si="142"/>
        <v>250166.6</v>
      </c>
      <c r="AQ171" s="22">
        <f t="shared" si="164"/>
        <v>907100</v>
      </c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s="3" customFormat="1" hidden="1" x14ac:dyDescent="0.25">
      <c r="A172" s="17"/>
      <c r="B172" s="18" t="s">
        <v>66</v>
      </c>
      <c r="C172" s="19" t="s">
        <v>58</v>
      </c>
      <c r="D172" s="19"/>
      <c r="E172" s="19"/>
      <c r="F172" s="19"/>
      <c r="G172" s="19"/>
      <c r="H172" s="19"/>
      <c r="I172" s="36">
        <v>2</v>
      </c>
      <c r="J172" s="24">
        <v>1</v>
      </c>
      <c r="K172" s="36">
        <v>1</v>
      </c>
      <c r="L172" s="37">
        <v>22.2</v>
      </c>
      <c r="M172" s="22">
        <v>34038</v>
      </c>
      <c r="N172" s="22">
        <v>26888</v>
      </c>
      <c r="O172" s="60">
        <f t="shared" ref="O172:O235" si="165">100%-P172</f>
        <v>0.98997000000000002</v>
      </c>
      <c r="P172" s="60">
        <v>1.0030000000000001E-2</v>
      </c>
      <c r="Q172" s="32">
        <f t="shared" si="157"/>
        <v>596913.6</v>
      </c>
      <c r="R172" s="32">
        <f t="shared" si="158"/>
        <v>590926.56000000006</v>
      </c>
      <c r="S172" s="32">
        <f t="shared" si="159"/>
        <v>5987.04</v>
      </c>
      <c r="T172" s="32">
        <f t="shared" si="160"/>
        <v>0</v>
      </c>
      <c r="U172" s="88">
        <v>0</v>
      </c>
      <c r="V172" s="23">
        <v>44196</v>
      </c>
      <c r="W172" s="17" t="s">
        <v>59</v>
      </c>
      <c r="X172" s="17"/>
      <c r="Y172" s="17"/>
      <c r="Z172" s="17"/>
      <c r="AA172" s="17"/>
      <c r="AB172" s="17"/>
      <c r="AC172" s="17"/>
      <c r="AD172" s="22">
        <f t="shared" si="161"/>
        <v>22.2</v>
      </c>
      <c r="AE172" s="22">
        <f t="shared" si="135"/>
        <v>755643.6</v>
      </c>
      <c r="AF172" s="22"/>
      <c r="AG172" s="22"/>
      <c r="AH172" s="22">
        <f t="shared" si="136"/>
        <v>748064.49</v>
      </c>
      <c r="AI172" s="22">
        <f t="shared" si="137"/>
        <v>7579.11</v>
      </c>
      <c r="AJ172" s="22">
        <f t="shared" si="138"/>
        <v>-158730</v>
      </c>
      <c r="AK172" s="22">
        <f t="shared" si="162"/>
        <v>596913.6</v>
      </c>
      <c r="AL172" s="22">
        <f t="shared" si="163"/>
        <v>0</v>
      </c>
      <c r="AM172" s="22">
        <f t="shared" si="139"/>
        <v>0</v>
      </c>
      <c r="AN172" s="22">
        <f t="shared" si="140"/>
        <v>0</v>
      </c>
      <c r="AO172" s="22">
        <f t="shared" si="141"/>
        <v>0</v>
      </c>
      <c r="AP172" s="22">
        <f t="shared" si="142"/>
        <v>0</v>
      </c>
      <c r="AQ172" s="22">
        <f t="shared" si="164"/>
        <v>0</v>
      </c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s="3" customFormat="1" hidden="1" x14ac:dyDescent="0.25">
      <c r="A173" s="17"/>
      <c r="B173" s="18" t="s">
        <v>107</v>
      </c>
      <c r="C173" s="19" t="s">
        <v>58</v>
      </c>
      <c r="D173" s="19"/>
      <c r="E173" s="19"/>
      <c r="F173" s="19"/>
      <c r="G173" s="19"/>
      <c r="H173" s="19"/>
      <c r="I173" s="36">
        <v>6</v>
      </c>
      <c r="J173" s="24">
        <v>1</v>
      </c>
      <c r="K173" s="36">
        <v>2</v>
      </c>
      <c r="L173" s="37">
        <v>29.8</v>
      </c>
      <c r="M173" s="22">
        <v>34038</v>
      </c>
      <c r="N173" s="22">
        <v>19095</v>
      </c>
      <c r="O173" s="60">
        <f t="shared" si="165"/>
        <v>0.98997000000000002</v>
      </c>
      <c r="P173" s="60">
        <v>1.0030000000000001E-2</v>
      </c>
      <c r="Q173" s="32">
        <f t="shared" si="157"/>
        <v>569031</v>
      </c>
      <c r="R173" s="32">
        <f t="shared" si="158"/>
        <v>563323.62</v>
      </c>
      <c r="S173" s="32">
        <f t="shared" si="159"/>
        <v>5707.38</v>
      </c>
      <c r="T173" s="32">
        <f t="shared" si="160"/>
        <v>0</v>
      </c>
      <c r="U173" s="88">
        <v>0</v>
      </c>
      <c r="V173" s="23">
        <v>44196</v>
      </c>
      <c r="W173" s="17" t="s">
        <v>59</v>
      </c>
      <c r="X173" s="17"/>
      <c r="Y173" s="17"/>
      <c r="Z173" s="17"/>
      <c r="AA173" s="17"/>
      <c r="AB173" s="17"/>
      <c r="AC173" s="17"/>
      <c r="AD173" s="22">
        <f t="shared" si="161"/>
        <v>29.8</v>
      </c>
      <c r="AE173" s="22">
        <f t="shared" si="135"/>
        <v>1014332.4</v>
      </c>
      <c r="AF173" s="22"/>
      <c r="AG173" s="22"/>
      <c r="AH173" s="22">
        <f t="shared" si="136"/>
        <v>1004158.65</v>
      </c>
      <c r="AI173" s="22">
        <f t="shared" si="137"/>
        <v>10173.75</v>
      </c>
      <c r="AJ173" s="22">
        <f t="shared" si="138"/>
        <v>-445301.4</v>
      </c>
      <c r="AK173" s="22">
        <f t="shared" si="162"/>
        <v>569031</v>
      </c>
      <c r="AL173" s="22">
        <f t="shared" si="163"/>
        <v>0</v>
      </c>
      <c r="AM173" s="22">
        <f t="shared" si="139"/>
        <v>0</v>
      </c>
      <c r="AN173" s="22">
        <f t="shared" si="140"/>
        <v>0</v>
      </c>
      <c r="AO173" s="22">
        <f t="shared" si="141"/>
        <v>0</v>
      </c>
      <c r="AP173" s="22">
        <f t="shared" si="142"/>
        <v>0</v>
      </c>
      <c r="AQ173" s="22">
        <f t="shared" si="164"/>
        <v>0</v>
      </c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s="3" customFormat="1" ht="15.75" hidden="1" customHeight="1" x14ac:dyDescent="0.25">
      <c r="A174" s="17"/>
      <c r="B174" s="18" t="s">
        <v>67</v>
      </c>
      <c r="C174" s="19" t="s">
        <v>58</v>
      </c>
      <c r="D174" s="19"/>
      <c r="E174" s="19"/>
      <c r="F174" s="19"/>
      <c r="G174" s="19"/>
      <c r="H174" s="19"/>
      <c r="I174" s="36">
        <v>3</v>
      </c>
      <c r="J174" s="24">
        <v>1</v>
      </c>
      <c r="K174" s="36">
        <v>3</v>
      </c>
      <c r="L174" s="37">
        <v>51.5</v>
      </c>
      <c r="M174" s="22">
        <v>34038</v>
      </c>
      <c r="N174" s="22">
        <v>23310</v>
      </c>
      <c r="O174" s="60">
        <f t="shared" si="165"/>
        <v>0.98997000000000002</v>
      </c>
      <c r="P174" s="60">
        <v>1.0030000000000001E-2</v>
      </c>
      <c r="Q174" s="32">
        <f t="shared" si="157"/>
        <v>1200465</v>
      </c>
      <c r="R174" s="32">
        <f t="shared" si="158"/>
        <v>1188424.3400000001</v>
      </c>
      <c r="S174" s="32">
        <f t="shared" si="159"/>
        <v>12040.66</v>
      </c>
      <c r="T174" s="32">
        <f t="shared" si="160"/>
        <v>0</v>
      </c>
      <c r="U174" s="88">
        <v>0</v>
      </c>
      <c r="V174" s="23">
        <v>44196</v>
      </c>
      <c r="W174" s="17" t="s">
        <v>59</v>
      </c>
      <c r="X174" s="17"/>
      <c r="Y174" s="17"/>
      <c r="Z174" s="17"/>
      <c r="AA174" s="17"/>
      <c r="AB174" s="17"/>
      <c r="AC174" s="17"/>
      <c r="AD174" s="22">
        <f t="shared" si="161"/>
        <v>51.5</v>
      </c>
      <c r="AE174" s="22">
        <f t="shared" si="135"/>
        <v>1752957</v>
      </c>
      <c r="AF174" s="22"/>
      <c r="AG174" s="22"/>
      <c r="AH174" s="22">
        <f t="shared" si="136"/>
        <v>1735374.84</v>
      </c>
      <c r="AI174" s="22">
        <f t="shared" si="137"/>
        <v>17582.16</v>
      </c>
      <c r="AJ174" s="22">
        <f t="shared" si="138"/>
        <v>-552492</v>
      </c>
      <c r="AK174" s="22">
        <f t="shared" si="162"/>
        <v>1200465</v>
      </c>
      <c r="AL174" s="22">
        <f t="shared" si="163"/>
        <v>0</v>
      </c>
      <c r="AM174" s="22">
        <f t="shared" si="139"/>
        <v>0</v>
      </c>
      <c r="AN174" s="22">
        <f t="shared" si="140"/>
        <v>0</v>
      </c>
      <c r="AO174" s="22">
        <f t="shared" si="141"/>
        <v>0</v>
      </c>
      <c r="AP174" s="22">
        <f t="shared" si="142"/>
        <v>0</v>
      </c>
      <c r="AQ174" s="22">
        <f t="shared" si="164"/>
        <v>0</v>
      </c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s="3" customFormat="1" hidden="1" x14ac:dyDescent="0.25">
      <c r="A175" s="17">
        <v>13</v>
      </c>
      <c r="B175" s="25" t="s">
        <v>108</v>
      </c>
      <c r="C175" s="19"/>
      <c r="D175" s="19"/>
      <c r="E175" s="19"/>
      <c r="F175" s="19"/>
      <c r="G175" s="19"/>
      <c r="H175" s="19"/>
      <c r="I175" s="36">
        <f>SUM(I176:I183)</f>
        <v>36</v>
      </c>
      <c r="J175" s="36">
        <f t="shared" ref="J175:L175" si="166">SUM(J176:J183)</f>
        <v>8</v>
      </c>
      <c r="K175" s="36">
        <f t="shared" si="166"/>
        <v>15</v>
      </c>
      <c r="L175" s="37">
        <f t="shared" si="166"/>
        <v>317.3</v>
      </c>
      <c r="M175" s="22"/>
      <c r="N175" s="22"/>
      <c r="O175" s="22"/>
      <c r="P175" s="22"/>
      <c r="Q175" s="38">
        <f t="shared" ref="Q175:U175" si="167">SUM(Q176:Q183)</f>
        <v>11453394.300000001</v>
      </c>
      <c r="R175" s="38">
        <f t="shared" si="167"/>
        <v>10334719.65</v>
      </c>
      <c r="S175" s="38">
        <f t="shared" si="167"/>
        <v>104707.45</v>
      </c>
      <c r="T175" s="38">
        <f t="shared" si="167"/>
        <v>1013967.2</v>
      </c>
      <c r="U175" s="37">
        <f t="shared" si="167"/>
        <v>0</v>
      </c>
      <c r="V175" s="23">
        <v>44196</v>
      </c>
      <c r="W175" s="17"/>
      <c r="X175" s="17"/>
      <c r="Y175" s="17"/>
      <c r="Z175" s="17"/>
      <c r="AA175" s="17"/>
      <c r="AB175" s="17"/>
      <c r="AC175" s="17"/>
      <c r="AD175" s="38">
        <f t="shared" ref="AD175:AZ175" si="168">SUM(AD176:AD183)</f>
        <v>239.8</v>
      </c>
      <c r="AE175" s="22">
        <f t="shared" si="135"/>
        <v>8162312.4000000004</v>
      </c>
      <c r="AF175" s="22"/>
      <c r="AG175" s="22"/>
      <c r="AH175" s="22">
        <f t="shared" si="136"/>
        <v>8080444.4100000001</v>
      </c>
      <c r="AI175" s="22">
        <f t="shared" si="137"/>
        <v>81867.990000000005</v>
      </c>
      <c r="AJ175" s="22">
        <f t="shared" si="138"/>
        <v>-351418.1</v>
      </c>
      <c r="AK175" s="38">
        <f t="shared" si="168"/>
        <v>7810894.2999999998</v>
      </c>
      <c r="AL175" s="38">
        <f t="shared" si="168"/>
        <v>77.5</v>
      </c>
      <c r="AM175" s="22">
        <f t="shared" si="139"/>
        <v>2637945</v>
      </c>
      <c r="AN175" s="22">
        <f t="shared" si="140"/>
        <v>2611486.41</v>
      </c>
      <c r="AO175" s="22">
        <f t="shared" si="141"/>
        <v>26458.59</v>
      </c>
      <c r="AP175" s="22">
        <f t="shared" si="142"/>
        <v>1004555</v>
      </c>
      <c r="AQ175" s="38">
        <f t="shared" si="168"/>
        <v>3642500</v>
      </c>
      <c r="AR175" s="38">
        <f t="shared" si="168"/>
        <v>0</v>
      </c>
      <c r="AS175" s="38">
        <f t="shared" si="168"/>
        <v>0</v>
      </c>
      <c r="AT175" s="38">
        <f t="shared" si="168"/>
        <v>0</v>
      </c>
      <c r="AU175" s="38">
        <f t="shared" si="168"/>
        <v>0</v>
      </c>
      <c r="AV175" s="38">
        <f t="shared" si="168"/>
        <v>0</v>
      </c>
      <c r="AW175" s="38">
        <f t="shared" si="168"/>
        <v>0</v>
      </c>
      <c r="AX175" s="38">
        <f t="shared" si="168"/>
        <v>0</v>
      </c>
      <c r="AY175" s="38">
        <f t="shared" si="168"/>
        <v>0</v>
      </c>
      <c r="AZ175" s="38">
        <f t="shared" si="168"/>
        <v>0</v>
      </c>
      <c r="BA175" s="17"/>
      <c r="BB175" s="17"/>
      <c r="BC175" s="17"/>
      <c r="BD175" s="17"/>
    </row>
    <row r="176" spans="1:56" s="3" customFormat="1" hidden="1" x14ac:dyDescent="0.25">
      <c r="A176" s="17"/>
      <c r="B176" s="18" t="s">
        <v>57</v>
      </c>
      <c r="C176" s="19" t="s">
        <v>58</v>
      </c>
      <c r="D176" s="19"/>
      <c r="E176" s="19"/>
      <c r="F176" s="19"/>
      <c r="G176" s="19"/>
      <c r="H176" s="19"/>
      <c r="I176" s="36">
        <v>8</v>
      </c>
      <c r="J176" s="24">
        <v>1</v>
      </c>
      <c r="K176" s="36">
        <v>2</v>
      </c>
      <c r="L176" s="37">
        <v>38.799999999999997</v>
      </c>
      <c r="M176" s="22">
        <v>34038</v>
      </c>
      <c r="N176" s="22">
        <v>33047</v>
      </c>
      <c r="O176" s="60">
        <f t="shared" si="165"/>
        <v>0.98997000000000002</v>
      </c>
      <c r="P176" s="60">
        <v>1.0030000000000001E-2</v>
      </c>
      <c r="Q176" s="32">
        <f t="shared" ref="Q176:Q183" si="169">L176*N176</f>
        <v>1282223.6000000001</v>
      </c>
      <c r="R176" s="32">
        <f t="shared" ref="R176:R183" si="170">IF(N176&lt;M176,(L176*M176*O176)*N176/M176,L176*M176*O176)</f>
        <v>1269362.8999999999</v>
      </c>
      <c r="S176" s="32">
        <f t="shared" ref="S176:S183" si="171">IF(N176&lt;M176,(L176*M176*P176)*N176/M176,L176*M176*P176)</f>
        <v>12860.7</v>
      </c>
      <c r="T176" s="32">
        <f t="shared" ref="T176:T183" si="172">Q176-R176-S176-U176</f>
        <v>0</v>
      </c>
      <c r="U176" s="88">
        <v>0</v>
      </c>
      <c r="V176" s="23">
        <v>44196</v>
      </c>
      <c r="W176" s="17" t="s">
        <v>59</v>
      </c>
      <c r="X176" s="17"/>
      <c r="Y176" s="17"/>
      <c r="Z176" s="17"/>
      <c r="AA176" s="17"/>
      <c r="AB176" s="17"/>
      <c r="AC176" s="17"/>
      <c r="AD176" s="22">
        <f t="shared" ref="AD176:AD183" si="173">IF(W176&gt;0,L176,0)</f>
        <v>38.799999999999997</v>
      </c>
      <c r="AE176" s="22">
        <f t="shared" si="135"/>
        <v>1320674.3999999999</v>
      </c>
      <c r="AF176" s="22"/>
      <c r="AG176" s="22"/>
      <c r="AH176" s="22">
        <f t="shared" si="136"/>
        <v>1307428.04</v>
      </c>
      <c r="AI176" s="22">
        <f t="shared" si="137"/>
        <v>13246.36</v>
      </c>
      <c r="AJ176" s="22">
        <f t="shared" si="138"/>
        <v>-38450.800000000003</v>
      </c>
      <c r="AK176" s="22">
        <f t="shared" ref="AK176:AK183" si="174">IF(W176&gt;0,Q176,0)</f>
        <v>1282223.6000000001</v>
      </c>
      <c r="AL176" s="22">
        <f t="shared" ref="AL176:AL183" si="175">IF(X176&gt;0,L176,0)</f>
        <v>0</v>
      </c>
      <c r="AM176" s="22">
        <f t="shared" si="139"/>
        <v>0</v>
      </c>
      <c r="AN176" s="22">
        <f t="shared" si="140"/>
        <v>0</v>
      </c>
      <c r="AO176" s="22">
        <f t="shared" si="141"/>
        <v>0</v>
      </c>
      <c r="AP176" s="22">
        <f t="shared" si="142"/>
        <v>0</v>
      </c>
      <c r="AQ176" s="22">
        <f t="shared" ref="AQ176:AQ183" si="176">IF(X176&gt;0,Q176,0)</f>
        <v>0</v>
      </c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s="3" customFormat="1" hidden="1" x14ac:dyDescent="0.25">
      <c r="A177" s="17"/>
      <c r="B177" s="18" t="s">
        <v>60</v>
      </c>
      <c r="C177" s="19" t="s">
        <v>58</v>
      </c>
      <c r="D177" s="19"/>
      <c r="E177" s="19"/>
      <c r="F177" s="19"/>
      <c r="G177" s="19"/>
      <c r="H177" s="19"/>
      <c r="I177" s="36">
        <v>5</v>
      </c>
      <c r="J177" s="24">
        <v>1</v>
      </c>
      <c r="K177" s="36">
        <v>2</v>
      </c>
      <c r="L177" s="37">
        <v>39.1</v>
      </c>
      <c r="M177" s="22">
        <v>34038</v>
      </c>
      <c r="N177" s="22">
        <v>30435</v>
      </c>
      <c r="O177" s="60">
        <f t="shared" si="165"/>
        <v>0.98997000000000002</v>
      </c>
      <c r="P177" s="60">
        <v>1.0030000000000001E-2</v>
      </c>
      <c r="Q177" s="32">
        <f t="shared" si="169"/>
        <v>1190008.5</v>
      </c>
      <c r="R177" s="32">
        <f t="shared" si="170"/>
        <v>1178072.71</v>
      </c>
      <c r="S177" s="32">
        <f t="shared" si="171"/>
        <v>11935.79</v>
      </c>
      <c r="T177" s="32">
        <f t="shared" si="172"/>
        <v>0</v>
      </c>
      <c r="U177" s="88">
        <v>0</v>
      </c>
      <c r="V177" s="23">
        <v>44196</v>
      </c>
      <c r="W177" s="17" t="s">
        <v>59</v>
      </c>
      <c r="X177" s="17"/>
      <c r="Y177" s="17"/>
      <c r="Z177" s="17"/>
      <c r="AA177" s="17"/>
      <c r="AB177" s="17"/>
      <c r="AC177" s="17"/>
      <c r="AD177" s="22">
        <f t="shared" si="173"/>
        <v>39.1</v>
      </c>
      <c r="AE177" s="22">
        <f t="shared" si="135"/>
        <v>1330885.8</v>
      </c>
      <c r="AF177" s="22"/>
      <c r="AG177" s="22"/>
      <c r="AH177" s="22">
        <f t="shared" si="136"/>
        <v>1317537.02</v>
      </c>
      <c r="AI177" s="22">
        <f t="shared" si="137"/>
        <v>13348.78</v>
      </c>
      <c r="AJ177" s="22">
        <f t="shared" si="138"/>
        <v>-140877.29999999999</v>
      </c>
      <c r="AK177" s="22">
        <f t="shared" si="174"/>
        <v>1190008.5</v>
      </c>
      <c r="AL177" s="22">
        <f t="shared" si="175"/>
        <v>0</v>
      </c>
      <c r="AM177" s="22">
        <f t="shared" si="139"/>
        <v>0</v>
      </c>
      <c r="AN177" s="22">
        <f t="shared" si="140"/>
        <v>0</v>
      </c>
      <c r="AO177" s="22">
        <f t="shared" si="141"/>
        <v>0</v>
      </c>
      <c r="AP177" s="22">
        <f t="shared" si="142"/>
        <v>0</v>
      </c>
      <c r="AQ177" s="22">
        <f t="shared" si="176"/>
        <v>0</v>
      </c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s="3" customFormat="1" hidden="1" x14ac:dyDescent="0.25">
      <c r="A178" s="17"/>
      <c r="B178" s="18" t="s">
        <v>61</v>
      </c>
      <c r="C178" s="19" t="s">
        <v>58</v>
      </c>
      <c r="D178" s="19"/>
      <c r="E178" s="19"/>
      <c r="F178" s="19"/>
      <c r="G178" s="19"/>
      <c r="H178" s="19"/>
      <c r="I178" s="36">
        <v>6</v>
      </c>
      <c r="J178" s="24">
        <v>1</v>
      </c>
      <c r="K178" s="36">
        <v>2</v>
      </c>
      <c r="L178" s="37">
        <v>38.700000000000003</v>
      </c>
      <c r="M178" s="22">
        <v>34038</v>
      </c>
      <c r="N178" s="22">
        <v>30325</v>
      </c>
      <c r="O178" s="60">
        <f t="shared" si="165"/>
        <v>0.98997000000000002</v>
      </c>
      <c r="P178" s="60">
        <v>1.0030000000000001E-2</v>
      </c>
      <c r="Q178" s="32">
        <f t="shared" si="169"/>
        <v>1173577.5</v>
      </c>
      <c r="R178" s="32">
        <f t="shared" si="170"/>
        <v>1161806.52</v>
      </c>
      <c r="S178" s="32">
        <f t="shared" si="171"/>
        <v>11770.98</v>
      </c>
      <c r="T178" s="32">
        <f t="shared" si="172"/>
        <v>0</v>
      </c>
      <c r="U178" s="88">
        <v>0</v>
      </c>
      <c r="V178" s="23">
        <v>44196</v>
      </c>
      <c r="W178" s="17" t="s">
        <v>59</v>
      </c>
      <c r="X178" s="17"/>
      <c r="Y178" s="17"/>
      <c r="Z178" s="17"/>
      <c r="AA178" s="17"/>
      <c r="AB178" s="17"/>
      <c r="AC178" s="17"/>
      <c r="AD178" s="22">
        <f t="shared" si="173"/>
        <v>38.700000000000003</v>
      </c>
      <c r="AE178" s="22">
        <f t="shared" si="135"/>
        <v>1317270.6000000001</v>
      </c>
      <c r="AF178" s="22"/>
      <c r="AG178" s="22"/>
      <c r="AH178" s="22">
        <f t="shared" si="136"/>
        <v>1304058.3799999999</v>
      </c>
      <c r="AI178" s="22">
        <f t="shared" si="137"/>
        <v>13212.22</v>
      </c>
      <c r="AJ178" s="22">
        <f t="shared" si="138"/>
        <v>-143693.1</v>
      </c>
      <c r="AK178" s="22">
        <f t="shared" si="174"/>
        <v>1173577.5</v>
      </c>
      <c r="AL178" s="22">
        <f t="shared" si="175"/>
        <v>0</v>
      </c>
      <c r="AM178" s="22">
        <f t="shared" si="139"/>
        <v>0</v>
      </c>
      <c r="AN178" s="22">
        <f t="shared" si="140"/>
        <v>0</v>
      </c>
      <c r="AO178" s="22">
        <f t="shared" si="141"/>
        <v>0</v>
      </c>
      <c r="AP178" s="22">
        <f t="shared" si="142"/>
        <v>0</v>
      </c>
      <c r="AQ178" s="22">
        <f t="shared" si="176"/>
        <v>0</v>
      </c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s="3" customFormat="1" hidden="1" x14ac:dyDescent="0.25">
      <c r="A179" s="17"/>
      <c r="B179" s="18" t="s">
        <v>63</v>
      </c>
      <c r="C179" s="19"/>
      <c r="D179" s="26" t="s">
        <v>62</v>
      </c>
      <c r="E179" s="26"/>
      <c r="F179" s="26"/>
      <c r="G179" s="26"/>
      <c r="H179" s="26"/>
      <c r="I179" s="36">
        <v>2</v>
      </c>
      <c r="J179" s="24">
        <v>1</v>
      </c>
      <c r="K179" s="36">
        <v>1</v>
      </c>
      <c r="L179" s="37">
        <v>34</v>
      </c>
      <c r="M179" s="22">
        <v>34038</v>
      </c>
      <c r="N179" s="28">
        <v>47000</v>
      </c>
      <c r="O179" s="60">
        <f t="shared" si="165"/>
        <v>0.98997000000000002</v>
      </c>
      <c r="P179" s="60">
        <v>1.0030000000000001E-2</v>
      </c>
      <c r="Q179" s="32">
        <f t="shared" si="169"/>
        <v>1598000</v>
      </c>
      <c r="R179" s="32">
        <f t="shared" si="170"/>
        <v>1145684.3600000001</v>
      </c>
      <c r="S179" s="32">
        <f t="shared" si="171"/>
        <v>11607.64</v>
      </c>
      <c r="T179" s="32">
        <f t="shared" si="172"/>
        <v>440708</v>
      </c>
      <c r="U179" s="88">
        <v>0</v>
      </c>
      <c r="V179" s="23">
        <v>44196</v>
      </c>
      <c r="W179" s="17"/>
      <c r="X179" s="17" t="s">
        <v>59</v>
      </c>
      <c r="Y179" s="17"/>
      <c r="Z179" s="17"/>
      <c r="AA179" s="17"/>
      <c r="AB179" s="17"/>
      <c r="AC179" s="17"/>
      <c r="AD179" s="22">
        <f t="shared" si="173"/>
        <v>0</v>
      </c>
      <c r="AE179" s="22">
        <f t="shared" si="135"/>
        <v>0</v>
      </c>
      <c r="AF179" s="22"/>
      <c r="AG179" s="22"/>
      <c r="AH179" s="22">
        <f t="shared" si="136"/>
        <v>0</v>
      </c>
      <c r="AI179" s="22">
        <f t="shared" si="137"/>
        <v>0</v>
      </c>
      <c r="AJ179" s="22">
        <f t="shared" si="138"/>
        <v>0</v>
      </c>
      <c r="AK179" s="22">
        <f t="shared" si="174"/>
        <v>0</v>
      </c>
      <c r="AL179" s="22">
        <f t="shared" si="175"/>
        <v>34</v>
      </c>
      <c r="AM179" s="22">
        <f t="shared" si="139"/>
        <v>1157292</v>
      </c>
      <c r="AN179" s="22">
        <f t="shared" si="140"/>
        <v>1145684.3600000001</v>
      </c>
      <c r="AO179" s="22">
        <f t="shared" si="141"/>
        <v>11607.64</v>
      </c>
      <c r="AP179" s="22">
        <f t="shared" si="142"/>
        <v>440708</v>
      </c>
      <c r="AQ179" s="22">
        <f t="shared" si="176"/>
        <v>1598000</v>
      </c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s="3" customFormat="1" hidden="1" x14ac:dyDescent="0.25">
      <c r="A180" s="17"/>
      <c r="B180" s="18" t="s">
        <v>64</v>
      </c>
      <c r="C180" s="19" t="s">
        <v>58</v>
      </c>
      <c r="D180" s="19"/>
      <c r="E180" s="19"/>
      <c r="F180" s="19"/>
      <c r="G180" s="19"/>
      <c r="H180" s="19"/>
      <c r="I180" s="36">
        <v>4</v>
      </c>
      <c r="J180" s="24">
        <v>1</v>
      </c>
      <c r="K180" s="36">
        <v>2</v>
      </c>
      <c r="L180" s="37">
        <v>43.7</v>
      </c>
      <c r="M180" s="22">
        <v>34038</v>
      </c>
      <c r="N180" s="22">
        <v>33544</v>
      </c>
      <c r="O180" s="60">
        <f t="shared" si="165"/>
        <v>0.98997000000000002</v>
      </c>
      <c r="P180" s="60">
        <v>1.0030000000000001E-2</v>
      </c>
      <c r="Q180" s="32">
        <f t="shared" si="169"/>
        <v>1465872.8</v>
      </c>
      <c r="R180" s="32">
        <f t="shared" si="170"/>
        <v>1451170.1</v>
      </c>
      <c r="S180" s="32">
        <f t="shared" si="171"/>
        <v>14702.7</v>
      </c>
      <c r="T180" s="32">
        <f t="shared" si="172"/>
        <v>0</v>
      </c>
      <c r="U180" s="88">
        <v>0</v>
      </c>
      <c r="V180" s="23">
        <v>44196</v>
      </c>
      <c r="W180" s="17" t="s">
        <v>59</v>
      </c>
      <c r="X180" s="17"/>
      <c r="Y180" s="17"/>
      <c r="Z180" s="17"/>
      <c r="AA180" s="17"/>
      <c r="AB180" s="17"/>
      <c r="AC180" s="17"/>
      <c r="AD180" s="22">
        <f t="shared" si="173"/>
        <v>43.7</v>
      </c>
      <c r="AE180" s="22">
        <f t="shared" si="135"/>
        <v>1487460.6</v>
      </c>
      <c r="AF180" s="22"/>
      <c r="AG180" s="22"/>
      <c r="AH180" s="22">
        <f t="shared" si="136"/>
        <v>1472541.37</v>
      </c>
      <c r="AI180" s="22">
        <f t="shared" si="137"/>
        <v>14919.23</v>
      </c>
      <c r="AJ180" s="22">
        <f t="shared" si="138"/>
        <v>-21587.8</v>
      </c>
      <c r="AK180" s="22">
        <f t="shared" si="174"/>
        <v>1465872.8</v>
      </c>
      <c r="AL180" s="22">
        <f t="shared" si="175"/>
        <v>0</v>
      </c>
      <c r="AM180" s="22">
        <f t="shared" si="139"/>
        <v>0</v>
      </c>
      <c r="AN180" s="22">
        <f t="shared" si="140"/>
        <v>0</v>
      </c>
      <c r="AO180" s="22">
        <f t="shared" si="141"/>
        <v>0</v>
      </c>
      <c r="AP180" s="22">
        <f t="shared" si="142"/>
        <v>0</v>
      </c>
      <c r="AQ180" s="22">
        <f t="shared" si="176"/>
        <v>0</v>
      </c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s="3" customFormat="1" hidden="1" x14ac:dyDescent="0.25">
      <c r="A181" s="17"/>
      <c r="B181" s="18" t="s">
        <v>65</v>
      </c>
      <c r="C181" s="19" t="s">
        <v>58</v>
      </c>
      <c r="D181" s="19"/>
      <c r="E181" s="19"/>
      <c r="F181" s="19"/>
      <c r="G181" s="19"/>
      <c r="H181" s="19"/>
      <c r="I181" s="36">
        <v>4</v>
      </c>
      <c r="J181" s="24">
        <v>1</v>
      </c>
      <c r="K181" s="36">
        <v>2</v>
      </c>
      <c r="L181" s="37">
        <v>41.7</v>
      </c>
      <c r="M181" s="22">
        <v>34038</v>
      </c>
      <c r="N181" s="22">
        <v>33649</v>
      </c>
      <c r="O181" s="60">
        <f t="shared" si="165"/>
        <v>0.98997000000000002</v>
      </c>
      <c r="P181" s="60">
        <v>1.0030000000000001E-2</v>
      </c>
      <c r="Q181" s="32">
        <f t="shared" si="169"/>
        <v>1403163.3</v>
      </c>
      <c r="R181" s="32">
        <f t="shared" si="170"/>
        <v>1389089.57</v>
      </c>
      <c r="S181" s="32">
        <f t="shared" si="171"/>
        <v>14073.73</v>
      </c>
      <c r="T181" s="32">
        <f t="shared" si="172"/>
        <v>0</v>
      </c>
      <c r="U181" s="88">
        <v>0</v>
      </c>
      <c r="V181" s="23">
        <v>44196</v>
      </c>
      <c r="W181" s="17" t="s">
        <v>59</v>
      </c>
      <c r="X181" s="17"/>
      <c r="Y181" s="17"/>
      <c r="Z181" s="17"/>
      <c r="AA181" s="17"/>
      <c r="AB181" s="17"/>
      <c r="AC181" s="17"/>
      <c r="AD181" s="22">
        <f t="shared" si="173"/>
        <v>41.7</v>
      </c>
      <c r="AE181" s="22">
        <f t="shared" si="135"/>
        <v>1419384.6</v>
      </c>
      <c r="AF181" s="22"/>
      <c r="AG181" s="22"/>
      <c r="AH181" s="22">
        <f t="shared" si="136"/>
        <v>1405148.17</v>
      </c>
      <c r="AI181" s="22">
        <f t="shared" si="137"/>
        <v>14236.43</v>
      </c>
      <c r="AJ181" s="22">
        <f t="shared" si="138"/>
        <v>-16221.3</v>
      </c>
      <c r="AK181" s="22">
        <f t="shared" si="174"/>
        <v>1403163.3</v>
      </c>
      <c r="AL181" s="22">
        <f t="shared" si="175"/>
        <v>0</v>
      </c>
      <c r="AM181" s="22">
        <f t="shared" si="139"/>
        <v>0</v>
      </c>
      <c r="AN181" s="22">
        <f t="shared" si="140"/>
        <v>0</v>
      </c>
      <c r="AO181" s="22">
        <f t="shared" si="141"/>
        <v>0</v>
      </c>
      <c r="AP181" s="22">
        <f t="shared" si="142"/>
        <v>0</v>
      </c>
      <c r="AQ181" s="22">
        <f t="shared" si="176"/>
        <v>0</v>
      </c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s="3" customFormat="1" hidden="1" x14ac:dyDescent="0.25">
      <c r="A182" s="17"/>
      <c r="B182" s="18" t="s">
        <v>66</v>
      </c>
      <c r="C182" s="19"/>
      <c r="D182" s="26" t="s">
        <v>62</v>
      </c>
      <c r="E182" s="26"/>
      <c r="F182" s="26"/>
      <c r="G182" s="26"/>
      <c r="H182" s="26"/>
      <c r="I182" s="36">
        <v>3</v>
      </c>
      <c r="J182" s="24">
        <v>1</v>
      </c>
      <c r="K182" s="36">
        <v>2</v>
      </c>
      <c r="L182" s="37">
        <v>43.5</v>
      </c>
      <c r="M182" s="22">
        <v>34038</v>
      </c>
      <c r="N182" s="28">
        <v>47000</v>
      </c>
      <c r="O182" s="60">
        <f t="shared" si="165"/>
        <v>0.98997000000000002</v>
      </c>
      <c r="P182" s="60">
        <v>1.0030000000000001E-2</v>
      </c>
      <c r="Q182" s="32">
        <f t="shared" si="169"/>
        <v>2044500</v>
      </c>
      <c r="R182" s="32">
        <f t="shared" si="170"/>
        <v>1465802.05</v>
      </c>
      <c r="S182" s="32">
        <f t="shared" si="171"/>
        <v>14850.95</v>
      </c>
      <c r="T182" s="32">
        <f t="shared" si="172"/>
        <v>563847</v>
      </c>
      <c r="U182" s="88">
        <v>0</v>
      </c>
      <c r="V182" s="23">
        <v>44196</v>
      </c>
      <c r="W182" s="17"/>
      <c r="X182" s="17" t="s">
        <v>59</v>
      </c>
      <c r="Y182" s="17"/>
      <c r="Z182" s="17"/>
      <c r="AA182" s="17"/>
      <c r="AB182" s="17"/>
      <c r="AC182" s="17"/>
      <c r="AD182" s="22">
        <f t="shared" si="173"/>
        <v>0</v>
      </c>
      <c r="AE182" s="22">
        <f t="shared" si="135"/>
        <v>0</v>
      </c>
      <c r="AF182" s="22"/>
      <c r="AG182" s="22"/>
      <c r="AH182" s="22">
        <f t="shared" si="136"/>
        <v>0</v>
      </c>
      <c r="AI182" s="22">
        <f t="shared" si="137"/>
        <v>0</v>
      </c>
      <c r="AJ182" s="22">
        <f t="shared" si="138"/>
        <v>0</v>
      </c>
      <c r="AK182" s="22">
        <f t="shared" si="174"/>
        <v>0</v>
      </c>
      <c r="AL182" s="22">
        <f t="shared" si="175"/>
        <v>43.5</v>
      </c>
      <c r="AM182" s="22">
        <f t="shared" si="139"/>
        <v>1480653</v>
      </c>
      <c r="AN182" s="22">
        <f t="shared" si="140"/>
        <v>1465802.05</v>
      </c>
      <c r="AO182" s="22">
        <f t="shared" si="141"/>
        <v>14850.95</v>
      </c>
      <c r="AP182" s="22">
        <f t="shared" si="142"/>
        <v>563847</v>
      </c>
      <c r="AQ182" s="22">
        <f t="shared" si="176"/>
        <v>2044500</v>
      </c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s="3" customFormat="1" ht="15.75" hidden="1" customHeight="1" x14ac:dyDescent="0.25">
      <c r="A183" s="17"/>
      <c r="B183" s="18" t="s">
        <v>67</v>
      </c>
      <c r="C183" s="19" t="s">
        <v>58</v>
      </c>
      <c r="D183" s="19"/>
      <c r="E183" s="19"/>
      <c r="F183" s="19"/>
      <c r="G183" s="19"/>
      <c r="H183" s="19"/>
      <c r="I183" s="36">
        <v>4</v>
      </c>
      <c r="J183" s="24">
        <v>1</v>
      </c>
      <c r="K183" s="36">
        <v>2</v>
      </c>
      <c r="L183" s="37">
        <v>37.799999999999997</v>
      </c>
      <c r="M183" s="22">
        <v>34038</v>
      </c>
      <c r="N183" s="22">
        <v>34287</v>
      </c>
      <c r="O183" s="60">
        <f t="shared" si="165"/>
        <v>0.98997000000000002</v>
      </c>
      <c r="P183" s="60">
        <v>1.0030000000000001E-2</v>
      </c>
      <c r="Q183" s="32">
        <f t="shared" si="169"/>
        <v>1296048.6000000001</v>
      </c>
      <c r="R183" s="32">
        <f t="shared" si="170"/>
        <v>1273731.44</v>
      </c>
      <c r="S183" s="32">
        <f t="shared" si="171"/>
        <v>12904.96</v>
      </c>
      <c r="T183" s="32">
        <f t="shared" si="172"/>
        <v>9412.2000000000007</v>
      </c>
      <c r="U183" s="88">
        <v>0</v>
      </c>
      <c r="V183" s="23">
        <v>44196</v>
      </c>
      <c r="W183" s="17" t="s">
        <v>59</v>
      </c>
      <c r="X183" s="17"/>
      <c r="Y183" s="17"/>
      <c r="Z183" s="17"/>
      <c r="AA183" s="17"/>
      <c r="AB183" s="17"/>
      <c r="AC183" s="17"/>
      <c r="AD183" s="22">
        <f t="shared" si="173"/>
        <v>37.799999999999997</v>
      </c>
      <c r="AE183" s="22">
        <f t="shared" si="135"/>
        <v>1286636.3999999999</v>
      </c>
      <c r="AF183" s="22"/>
      <c r="AG183" s="22"/>
      <c r="AH183" s="22">
        <f t="shared" si="136"/>
        <v>1273731.44</v>
      </c>
      <c r="AI183" s="22">
        <f t="shared" si="137"/>
        <v>12904.96</v>
      </c>
      <c r="AJ183" s="22">
        <f t="shared" si="138"/>
        <v>9412.2000000000007</v>
      </c>
      <c r="AK183" s="22">
        <f t="shared" si="174"/>
        <v>1296048.6000000001</v>
      </c>
      <c r="AL183" s="22">
        <f t="shared" si="175"/>
        <v>0</v>
      </c>
      <c r="AM183" s="22">
        <f t="shared" si="139"/>
        <v>0</v>
      </c>
      <c r="AN183" s="22">
        <f t="shared" si="140"/>
        <v>0</v>
      </c>
      <c r="AO183" s="22">
        <f t="shared" si="141"/>
        <v>0</v>
      </c>
      <c r="AP183" s="22">
        <f t="shared" si="142"/>
        <v>0</v>
      </c>
      <c r="AQ183" s="22">
        <f t="shared" si="176"/>
        <v>0</v>
      </c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s="3" customFormat="1" hidden="1" x14ac:dyDescent="0.25">
      <c r="A184" s="17">
        <v>14</v>
      </c>
      <c r="B184" s="18" t="s">
        <v>109</v>
      </c>
      <c r="C184" s="19"/>
      <c r="D184" s="19"/>
      <c r="E184" s="19"/>
      <c r="F184" s="19"/>
      <c r="G184" s="19"/>
      <c r="H184" s="19"/>
      <c r="I184" s="36">
        <f>SUM(I185:I194)</f>
        <v>36</v>
      </c>
      <c r="J184" s="36">
        <f t="shared" ref="J184:L184" si="177">SUM(J185:J194)</f>
        <v>10</v>
      </c>
      <c r="K184" s="36">
        <f t="shared" si="177"/>
        <v>17</v>
      </c>
      <c r="L184" s="37">
        <f t="shared" si="177"/>
        <v>361.3</v>
      </c>
      <c r="M184" s="22"/>
      <c r="N184" s="22"/>
      <c r="O184" s="22"/>
      <c r="P184" s="22"/>
      <c r="Q184" s="38">
        <f t="shared" ref="Q184:U184" si="178">SUM(Q185:Q194)</f>
        <v>14807164.6</v>
      </c>
      <c r="R184" s="38">
        <f t="shared" si="178"/>
        <v>11955004.26</v>
      </c>
      <c r="S184" s="38">
        <f t="shared" si="178"/>
        <v>121123.54</v>
      </c>
      <c r="T184" s="38">
        <f t="shared" si="178"/>
        <v>2731036.8</v>
      </c>
      <c r="U184" s="38">
        <f t="shared" si="178"/>
        <v>0</v>
      </c>
      <c r="V184" s="23">
        <v>44196</v>
      </c>
      <c r="W184" s="17"/>
      <c r="X184" s="17"/>
      <c r="Y184" s="17"/>
      <c r="Z184" s="17"/>
      <c r="AA184" s="17"/>
      <c r="AB184" s="17"/>
      <c r="AC184" s="17"/>
      <c r="AD184" s="38">
        <f t="shared" ref="AD184:AZ184" si="179">SUM(AD185:AD194)</f>
        <v>164.1</v>
      </c>
      <c r="AE184" s="22">
        <f t="shared" si="135"/>
        <v>5585635.7999999998</v>
      </c>
      <c r="AF184" s="22"/>
      <c r="AG184" s="22"/>
      <c r="AH184" s="22">
        <f t="shared" si="136"/>
        <v>5529611.8700000001</v>
      </c>
      <c r="AI184" s="22">
        <f t="shared" si="137"/>
        <v>56023.93</v>
      </c>
      <c r="AJ184" s="22">
        <f t="shared" si="138"/>
        <v>-46871.199999999997</v>
      </c>
      <c r="AK184" s="38">
        <f t="shared" si="179"/>
        <v>5538764.5999999996</v>
      </c>
      <c r="AL184" s="38">
        <f t="shared" si="179"/>
        <v>197.2</v>
      </c>
      <c r="AM184" s="22">
        <f t="shared" si="139"/>
        <v>6712293.5999999996</v>
      </c>
      <c r="AN184" s="22">
        <f t="shared" si="140"/>
        <v>6644969.2999999998</v>
      </c>
      <c r="AO184" s="22">
        <f t="shared" si="141"/>
        <v>67324.3</v>
      </c>
      <c r="AP184" s="22">
        <f t="shared" si="142"/>
        <v>2556106.4</v>
      </c>
      <c r="AQ184" s="38">
        <f t="shared" si="179"/>
        <v>9268400</v>
      </c>
      <c r="AR184" s="38">
        <f t="shared" si="179"/>
        <v>0</v>
      </c>
      <c r="AS184" s="38">
        <f t="shared" si="179"/>
        <v>0</v>
      </c>
      <c r="AT184" s="38">
        <f t="shared" si="179"/>
        <v>0</v>
      </c>
      <c r="AU184" s="38">
        <f t="shared" si="179"/>
        <v>0</v>
      </c>
      <c r="AV184" s="38">
        <f t="shared" si="179"/>
        <v>0</v>
      </c>
      <c r="AW184" s="38">
        <f t="shared" si="179"/>
        <v>0</v>
      </c>
      <c r="AX184" s="38">
        <f t="shared" si="179"/>
        <v>0</v>
      </c>
      <c r="AY184" s="38">
        <f t="shared" si="179"/>
        <v>0</v>
      </c>
      <c r="AZ184" s="38">
        <f t="shared" si="179"/>
        <v>0</v>
      </c>
      <c r="BA184" s="17"/>
      <c r="BB184" s="17"/>
      <c r="BC184" s="17"/>
      <c r="BD184" s="17"/>
    </row>
    <row r="185" spans="1:56" s="3" customFormat="1" hidden="1" x14ac:dyDescent="0.25">
      <c r="A185" s="17"/>
      <c r="B185" s="18" t="s">
        <v>57</v>
      </c>
      <c r="C185" s="19" t="s">
        <v>58</v>
      </c>
      <c r="D185" s="19"/>
      <c r="E185" s="19"/>
      <c r="F185" s="19"/>
      <c r="G185" s="19"/>
      <c r="H185" s="19"/>
      <c r="I185" s="36">
        <v>7</v>
      </c>
      <c r="J185" s="24">
        <v>1</v>
      </c>
      <c r="K185" s="36">
        <v>2</v>
      </c>
      <c r="L185" s="134">
        <v>45.8</v>
      </c>
      <c r="M185" s="22">
        <v>34038</v>
      </c>
      <c r="N185" s="22">
        <v>32149</v>
      </c>
      <c r="O185" s="60">
        <f t="shared" si="165"/>
        <v>0.98997000000000002</v>
      </c>
      <c r="P185" s="60">
        <v>1.0030000000000001E-2</v>
      </c>
      <c r="Q185" s="32">
        <f t="shared" ref="Q185:Q194" si="180">L185*N185</f>
        <v>1472424.2</v>
      </c>
      <c r="R185" s="32">
        <f t="shared" ref="R185:R194" si="181">IF(N185&lt;M185,(L185*M185*O185)*N185/M185,L185*M185*O185)</f>
        <v>1457655.79</v>
      </c>
      <c r="S185" s="32">
        <f t="shared" ref="S185:S194" si="182">IF(N185&lt;M185,(L185*M185*P185)*N185/M185,L185*M185*P185)</f>
        <v>14768.41</v>
      </c>
      <c r="T185" s="32">
        <f t="shared" ref="T185:T194" si="183">Q185-R185-S185-U185</f>
        <v>0</v>
      </c>
      <c r="U185" s="88">
        <v>0</v>
      </c>
      <c r="V185" s="23">
        <v>44196</v>
      </c>
      <c r="W185" s="17" t="s">
        <v>59</v>
      </c>
      <c r="X185" s="17"/>
      <c r="Y185" s="17"/>
      <c r="Z185" s="17"/>
      <c r="AA185" s="17"/>
      <c r="AB185" s="17"/>
      <c r="AC185" s="17"/>
      <c r="AD185" s="22">
        <f t="shared" ref="AD185:AD194" si="184">IF(W185&gt;0,L185,0)</f>
        <v>45.8</v>
      </c>
      <c r="AE185" s="22">
        <f t="shared" si="135"/>
        <v>1558940.4</v>
      </c>
      <c r="AF185" s="22"/>
      <c r="AG185" s="22"/>
      <c r="AH185" s="22">
        <f t="shared" si="136"/>
        <v>1543304.23</v>
      </c>
      <c r="AI185" s="22">
        <f t="shared" si="137"/>
        <v>15636.17</v>
      </c>
      <c r="AJ185" s="22">
        <f t="shared" si="138"/>
        <v>-86516.2</v>
      </c>
      <c r="AK185" s="22">
        <f t="shared" ref="AK185:AK194" si="185">IF(W185&gt;0,Q185,0)</f>
        <v>1472424.2</v>
      </c>
      <c r="AL185" s="22">
        <f t="shared" ref="AL185:AL194" si="186">IF(X185&gt;0,L185,0)</f>
        <v>0</v>
      </c>
      <c r="AM185" s="22">
        <f t="shared" si="139"/>
        <v>0</v>
      </c>
      <c r="AN185" s="22">
        <f t="shared" si="140"/>
        <v>0</v>
      </c>
      <c r="AO185" s="22">
        <f t="shared" si="141"/>
        <v>0</v>
      </c>
      <c r="AP185" s="22">
        <f t="shared" si="142"/>
        <v>0</v>
      </c>
      <c r="AQ185" s="22">
        <f t="shared" ref="AQ185:AQ194" si="187">IF(X185&gt;0,Q185,0)</f>
        <v>0</v>
      </c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s="3" customFormat="1" hidden="1" x14ac:dyDescent="0.25">
      <c r="A186" s="17"/>
      <c r="B186" s="18" t="s">
        <v>60</v>
      </c>
      <c r="C186" s="19"/>
      <c r="D186" s="26" t="s">
        <v>62</v>
      </c>
      <c r="E186" s="26"/>
      <c r="F186" s="26"/>
      <c r="G186" s="26"/>
      <c r="H186" s="26"/>
      <c r="I186" s="36">
        <v>8</v>
      </c>
      <c r="J186" s="24">
        <v>1</v>
      </c>
      <c r="K186" s="36">
        <v>2</v>
      </c>
      <c r="L186" s="37">
        <v>46.1</v>
      </c>
      <c r="M186" s="22">
        <v>34038</v>
      </c>
      <c r="N186" s="28">
        <v>47000</v>
      </c>
      <c r="O186" s="60">
        <f t="shared" si="165"/>
        <v>0.98997000000000002</v>
      </c>
      <c r="P186" s="60">
        <v>1.0030000000000001E-2</v>
      </c>
      <c r="Q186" s="32">
        <f t="shared" si="180"/>
        <v>2166700</v>
      </c>
      <c r="R186" s="32">
        <f t="shared" si="181"/>
        <v>1553413.21</v>
      </c>
      <c r="S186" s="32">
        <f t="shared" si="182"/>
        <v>15738.59</v>
      </c>
      <c r="T186" s="32">
        <f t="shared" si="183"/>
        <v>597548.19999999995</v>
      </c>
      <c r="U186" s="88">
        <v>0</v>
      </c>
      <c r="V186" s="23">
        <v>44196</v>
      </c>
      <c r="W186" s="17"/>
      <c r="X186" s="17" t="s">
        <v>59</v>
      </c>
      <c r="Y186" s="17"/>
      <c r="Z186" s="17"/>
      <c r="AA186" s="17"/>
      <c r="AB186" s="17"/>
      <c r="AC186" s="17"/>
      <c r="AD186" s="22">
        <f t="shared" si="184"/>
        <v>0</v>
      </c>
      <c r="AE186" s="22">
        <f t="shared" si="135"/>
        <v>0</v>
      </c>
      <c r="AF186" s="22"/>
      <c r="AG186" s="22"/>
      <c r="AH186" s="22">
        <f t="shared" si="136"/>
        <v>0</v>
      </c>
      <c r="AI186" s="22">
        <f t="shared" si="137"/>
        <v>0</v>
      </c>
      <c r="AJ186" s="22">
        <f t="shared" si="138"/>
        <v>0</v>
      </c>
      <c r="AK186" s="22">
        <f t="shared" si="185"/>
        <v>0</v>
      </c>
      <c r="AL186" s="22">
        <f t="shared" si="186"/>
        <v>46.1</v>
      </c>
      <c r="AM186" s="22">
        <f t="shared" si="139"/>
        <v>1569151.8</v>
      </c>
      <c r="AN186" s="22">
        <f t="shared" si="140"/>
        <v>1553413.21</v>
      </c>
      <c r="AO186" s="22">
        <f t="shared" si="141"/>
        <v>15738.59</v>
      </c>
      <c r="AP186" s="22">
        <f t="shared" si="142"/>
        <v>597548.19999999995</v>
      </c>
      <c r="AQ186" s="22">
        <f t="shared" si="187"/>
        <v>2166700</v>
      </c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s="3" customFormat="1" hidden="1" x14ac:dyDescent="0.25">
      <c r="A187" s="17"/>
      <c r="B187" s="18" t="s">
        <v>61</v>
      </c>
      <c r="C187" s="19"/>
      <c r="D187" s="26" t="s">
        <v>62</v>
      </c>
      <c r="E187" s="26"/>
      <c r="F187" s="26"/>
      <c r="G187" s="26"/>
      <c r="H187" s="26"/>
      <c r="I187" s="36">
        <v>4</v>
      </c>
      <c r="J187" s="24">
        <v>1</v>
      </c>
      <c r="K187" s="36">
        <v>2</v>
      </c>
      <c r="L187" s="37">
        <v>46.6</v>
      </c>
      <c r="M187" s="22">
        <v>34038</v>
      </c>
      <c r="N187" s="28">
        <v>47000</v>
      </c>
      <c r="O187" s="60">
        <f t="shared" si="165"/>
        <v>0.98997000000000002</v>
      </c>
      <c r="P187" s="60">
        <v>1.0030000000000001E-2</v>
      </c>
      <c r="Q187" s="32">
        <f t="shared" si="180"/>
        <v>2190200</v>
      </c>
      <c r="R187" s="32">
        <f t="shared" si="181"/>
        <v>1570261.51</v>
      </c>
      <c r="S187" s="32">
        <f t="shared" si="182"/>
        <v>15909.29</v>
      </c>
      <c r="T187" s="32">
        <f t="shared" si="183"/>
        <v>604029.19999999995</v>
      </c>
      <c r="U187" s="88">
        <v>0</v>
      </c>
      <c r="V187" s="23">
        <v>44196</v>
      </c>
      <c r="W187" s="17"/>
      <c r="X187" s="17" t="s">
        <v>59</v>
      </c>
      <c r="Y187" s="17"/>
      <c r="Z187" s="17"/>
      <c r="AA187" s="17"/>
      <c r="AB187" s="17"/>
      <c r="AC187" s="17"/>
      <c r="AD187" s="22">
        <f t="shared" si="184"/>
        <v>0</v>
      </c>
      <c r="AE187" s="22">
        <f t="shared" si="135"/>
        <v>0</v>
      </c>
      <c r="AF187" s="22"/>
      <c r="AG187" s="22"/>
      <c r="AH187" s="22">
        <f t="shared" si="136"/>
        <v>0</v>
      </c>
      <c r="AI187" s="22">
        <f t="shared" si="137"/>
        <v>0</v>
      </c>
      <c r="AJ187" s="22">
        <f t="shared" si="138"/>
        <v>0</v>
      </c>
      <c r="AK187" s="22">
        <f t="shared" si="185"/>
        <v>0</v>
      </c>
      <c r="AL187" s="22">
        <f t="shared" si="186"/>
        <v>46.6</v>
      </c>
      <c r="AM187" s="22">
        <f t="shared" si="139"/>
        <v>1586170.8</v>
      </c>
      <c r="AN187" s="22">
        <f t="shared" si="140"/>
        <v>1570261.51</v>
      </c>
      <c r="AO187" s="22">
        <f t="shared" si="141"/>
        <v>15909.29</v>
      </c>
      <c r="AP187" s="22">
        <f t="shared" si="142"/>
        <v>604029.19999999995</v>
      </c>
      <c r="AQ187" s="22">
        <f t="shared" si="187"/>
        <v>2190200</v>
      </c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s="3" customFormat="1" hidden="1" x14ac:dyDescent="0.25">
      <c r="A188" s="17"/>
      <c r="B188" s="18" t="s">
        <v>63</v>
      </c>
      <c r="C188" s="19" t="s">
        <v>58</v>
      </c>
      <c r="D188" s="19"/>
      <c r="E188" s="19"/>
      <c r="F188" s="19"/>
      <c r="G188" s="19"/>
      <c r="H188" s="19"/>
      <c r="I188" s="136">
        <v>5</v>
      </c>
      <c r="J188" s="24">
        <v>1</v>
      </c>
      <c r="K188" s="36">
        <v>2</v>
      </c>
      <c r="L188" s="135">
        <v>45.2</v>
      </c>
      <c r="M188" s="22">
        <v>34038</v>
      </c>
      <c r="N188" s="137">
        <v>33000</v>
      </c>
      <c r="O188" s="60">
        <f t="shared" si="165"/>
        <v>0.98997000000000002</v>
      </c>
      <c r="P188" s="60">
        <v>1.0030000000000001E-2</v>
      </c>
      <c r="Q188" s="32">
        <f t="shared" si="180"/>
        <v>1491600</v>
      </c>
      <c r="R188" s="32">
        <f t="shared" si="181"/>
        <v>1476639.25</v>
      </c>
      <c r="S188" s="32">
        <f t="shared" si="182"/>
        <v>14960.75</v>
      </c>
      <c r="T188" s="32">
        <f t="shared" si="183"/>
        <v>0</v>
      </c>
      <c r="U188" s="88">
        <v>0</v>
      </c>
      <c r="V188" s="23">
        <v>44196</v>
      </c>
      <c r="W188" s="17" t="s">
        <v>59</v>
      </c>
      <c r="X188" s="17"/>
      <c r="Y188" s="17"/>
      <c r="Z188" s="17"/>
      <c r="AA188" s="17"/>
      <c r="AB188" s="17"/>
      <c r="AC188" s="17"/>
      <c r="AD188" s="22">
        <f t="shared" si="184"/>
        <v>45.2</v>
      </c>
      <c r="AE188" s="22">
        <f t="shared" si="135"/>
        <v>1538517.6</v>
      </c>
      <c r="AF188" s="22"/>
      <c r="AG188" s="22"/>
      <c r="AH188" s="22">
        <f t="shared" si="136"/>
        <v>1523086.27</v>
      </c>
      <c r="AI188" s="22">
        <f t="shared" si="137"/>
        <v>15431.33</v>
      </c>
      <c r="AJ188" s="22">
        <f t="shared" si="138"/>
        <v>-46917.599999999999</v>
      </c>
      <c r="AK188" s="22">
        <f t="shared" si="185"/>
        <v>1491600</v>
      </c>
      <c r="AL188" s="22">
        <f t="shared" si="186"/>
        <v>0</v>
      </c>
      <c r="AM188" s="22">
        <f t="shared" si="139"/>
        <v>0</v>
      </c>
      <c r="AN188" s="22">
        <f t="shared" si="140"/>
        <v>0</v>
      </c>
      <c r="AO188" s="22">
        <f t="shared" si="141"/>
        <v>0</v>
      </c>
      <c r="AP188" s="22">
        <f t="shared" si="142"/>
        <v>0</v>
      </c>
      <c r="AQ188" s="22">
        <f t="shared" si="187"/>
        <v>0</v>
      </c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s="3" customFormat="1" hidden="1" x14ac:dyDescent="0.25">
      <c r="A189" s="17"/>
      <c r="B189" s="18" t="s">
        <v>110</v>
      </c>
      <c r="C189" s="19" t="s">
        <v>58</v>
      </c>
      <c r="D189" s="19"/>
      <c r="E189" s="19"/>
      <c r="F189" s="19"/>
      <c r="G189" s="19"/>
      <c r="H189" s="19"/>
      <c r="I189" s="136">
        <v>2</v>
      </c>
      <c r="J189" s="24">
        <v>1</v>
      </c>
      <c r="K189" s="136">
        <v>1</v>
      </c>
      <c r="L189" s="135">
        <v>17.3</v>
      </c>
      <c r="M189" s="22">
        <v>34038</v>
      </c>
      <c r="N189" s="22">
        <v>30078</v>
      </c>
      <c r="O189" s="60">
        <f t="shared" si="165"/>
        <v>0.98997000000000002</v>
      </c>
      <c r="P189" s="60">
        <v>1.0030000000000001E-2</v>
      </c>
      <c r="Q189" s="32">
        <f t="shared" si="180"/>
        <v>520349.4</v>
      </c>
      <c r="R189" s="32">
        <f t="shared" si="181"/>
        <v>515130.3</v>
      </c>
      <c r="S189" s="32">
        <f t="shared" si="182"/>
        <v>5219.1000000000004</v>
      </c>
      <c r="T189" s="32">
        <f t="shared" si="183"/>
        <v>0</v>
      </c>
      <c r="U189" s="88">
        <v>0</v>
      </c>
      <c r="V189" s="23">
        <v>44196</v>
      </c>
      <c r="W189" s="17" t="s">
        <v>59</v>
      </c>
      <c r="X189" s="17"/>
      <c r="Y189" s="17"/>
      <c r="Z189" s="17"/>
      <c r="AA189" s="17"/>
      <c r="AB189" s="17"/>
      <c r="AC189" s="17"/>
      <c r="AD189" s="22">
        <f t="shared" si="184"/>
        <v>17.3</v>
      </c>
      <c r="AE189" s="22">
        <f t="shared" si="135"/>
        <v>588857.4</v>
      </c>
      <c r="AF189" s="22"/>
      <c r="AG189" s="22"/>
      <c r="AH189" s="22">
        <f t="shared" si="136"/>
        <v>582951.16</v>
      </c>
      <c r="AI189" s="22">
        <f t="shared" si="137"/>
        <v>5906.24</v>
      </c>
      <c r="AJ189" s="22">
        <f t="shared" si="138"/>
        <v>-68508</v>
      </c>
      <c r="AK189" s="22">
        <f t="shared" si="185"/>
        <v>520349.4</v>
      </c>
      <c r="AL189" s="22">
        <f t="shared" si="186"/>
        <v>0</v>
      </c>
      <c r="AM189" s="22">
        <f t="shared" si="139"/>
        <v>0</v>
      </c>
      <c r="AN189" s="22">
        <f t="shared" si="140"/>
        <v>0</v>
      </c>
      <c r="AO189" s="22">
        <f t="shared" si="141"/>
        <v>0</v>
      </c>
      <c r="AP189" s="22">
        <f t="shared" si="142"/>
        <v>0</v>
      </c>
      <c r="AQ189" s="22">
        <f t="shared" si="187"/>
        <v>0</v>
      </c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s="3" customFormat="1" hidden="1" x14ac:dyDescent="0.25">
      <c r="A190" s="17"/>
      <c r="B190" s="18" t="s">
        <v>111</v>
      </c>
      <c r="C190" s="19" t="s">
        <v>58</v>
      </c>
      <c r="D190" s="19"/>
      <c r="E190" s="19"/>
      <c r="F190" s="19"/>
      <c r="G190" s="19"/>
      <c r="H190" s="19"/>
      <c r="I190" s="136">
        <v>1</v>
      </c>
      <c r="J190" s="24">
        <v>1</v>
      </c>
      <c r="K190" s="136">
        <v>1</v>
      </c>
      <c r="L190" s="135">
        <v>10.9</v>
      </c>
      <c r="M190" s="22">
        <v>34038</v>
      </c>
      <c r="N190" s="22">
        <v>32216</v>
      </c>
      <c r="O190" s="60">
        <f t="shared" si="165"/>
        <v>0.98997000000000002</v>
      </c>
      <c r="P190" s="60">
        <v>1.0030000000000001E-2</v>
      </c>
      <c r="Q190" s="32">
        <f t="shared" si="180"/>
        <v>351154.4</v>
      </c>
      <c r="R190" s="32">
        <f t="shared" si="181"/>
        <v>347632.32</v>
      </c>
      <c r="S190" s="32">
        <f t="shared" si="182"/>
        <v>3522.08</v>
      </c>
      <c r="T190" s="32">
        <f t="shared" si="183"/>
        <v>0</v>
      </c>
      <c r="U190" s="88">
        <v>0</v>
      </c>
      <c r="V190" s="23">
        <v>44196</v>
      </c>
      <c r="W190" s="17" t="s">
        <v>59</v>
      </c>
      <c r="X190" s="17"/>
      <c r="Y190" s="17"/>
      <c r="Z190" s="17"/>
      <c r="AA190" s="17"/>
      <c r="AB190" s="17"/>
      <c r="AC190" s="17"/>
      <c r="AD190" s="22">
        <f t="shared" si="184"/>
        <v>10.9</v>
      </c>
      <c r="AE190" s="22">
        <f t="shared" si="135"/>
        <v>371014.2</v>
      </c>
      <c r="AF190" s="22"/>
      <c r="AG190" s="22"/>
      <c r="AH190" s="22">
        <f t="shared" si="136"/>
        <v>367292.93</v>
      </c>
      <c r="AI190" s="22">
        <f t="shared" si="137"/>
        <v>3721.27</v>
      </c>
      <c r="AJ190" s="22">
        <f t="shared" si="138"/>
        <v>-19859.8</v>
      </c>
      <c r="AK190" s="22">
        <f t="shared" si="185"/>
        <v>351154.4</v>
      </c>
      <c r="AL190" s="22">
        <f t="shared" si="186"/>
        <v>0</v>
      </c>
      <c r="AM190" s="22">
        <f t="shared" si="139"/>
        <v>0</v>
      </c>
      <c r="AN190" s="22">
        <f t="shared" si="140"/>
        <v>0</v>
      </c>
      <c r="AO190" s="22">
        <f t="shared" si="141"/>
        <v>0</v>
      </c>
      <c r="AP190" s="22">
        <f t="shared" si="142"/>
        <v>0</v>
      </c>
      <c r="AQ190" s="22">
        <f t="shared" si="187"/>
        <v>0</v>
      </c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s="3" customFormat="1" hidden="1" x14ac:dyDescent="0.25">
      <c r="A191" s="17"/>
      <c r="B191" s="25" t="s">
        <v>65</v>
      </c>
      <c r="C191" s="19" t="s">
        <v>58</v>
      </c>
      <c r="D191" s="19"/>
      <c r="E191" s="19"/>
      <c r="F191" s="19"/>
      <c r="G191" s="19"/>
      <c r="H191" s="19"/>
      <c r="I191" s="136">
        <v>3</v>
      </c>
      <c r="J191" s="24">
        <v>1</v>
      </c>
      <c r="K191" s="136">
        <v>2</v>
      </c>
      <c r="L191" s="135">
        <v>44.9</v>
      </c>
      <c r="M191" s="22">
        <v>34038</v>
      </c>
      <c r="N191" s="22">
        <v>37934</v>
      </c>
      <c r="O191" s="60">
        <f t="shared" si="165"/>
        <v>0.98997000000000002</v>
      </c>
      <c r="P191" s="60">
        <v>1.0030000000000001E-2</v>
      </c>
      <c r="Q191" s="32">
        <f t="shared" si="180"/>
        <v>1703236.6</v>
      </c>
      <c r="R191" s="32">
        <f t="shared" si="181"/>
        <v>1512977.29</v>
      </c>
      <c r="S191" s="32">
        <f t="shared" si="182"/>
        <v>15328.91</v>
      </c>
      <c r="T191" s="32">
        <f t="shared" si="183"/>
        <v>174930.4</v>
      </c>
      <c r="U191" s="88">
        <v>0</v>
      </c>
      <c r="V191" s="23">
        <v>44196</v>
      </c>
      <c r="W191" s="17" t="s">
        <v>59</v>
      </c>
      <c r="X191" s="17"/>
      <c r="Y191" s="17"/>
      <c r="Z191" s="17"/>
      <c r="AA191" s="17"/>
      <c r="AB191" s="17"/>
      <c r="AC191" s="17"/>
      <c r="AD191" s="22">
        <f t="shared" si="184"/>
        <v>44.9</v>
      </c>
      <c r="AE191" s="22">
        <f t="shared" si="135"/>
        <v>1528306.2</v>
      </c>
      <c r="AF191" s="22"/>
      <c r="AG191" s="22"/>
      <c r="AH191" s="22">
        <f t="shared" si="136"/>
        <v>1512977.29</v>
      </c>
      <c r="AI191" s="22">
        <f t="shared" si="137"/>
        <v>15328.91</v>
      </c>
      <c r="AJ191" s="22">
        <f t="shared" si="138"/>
        <v>174930.4</v>
      </c>
      <c r="AK191" s="22">
        <f t="shared" si="185"/>
        <v>1703236.6</v>
      </c>
      <c r="AL191" s="22">
        <f t="shared" si="186"/>
        <v>0</v>
      </c>
      <c r="AM191" s="22">
        <f t="shared" si="139"/>
        <v>0</v>
      </c>
      <c r="AN191" s="22">
        <f t="shared" si="140"/>
        <v>0</v>
      </c>
      <c r="AO191" s="22">
        <f t="shared" si="141"/>
        <v>0</v>
      </c>
      <c r="AP191" s="22">
        <f t="shared" si="142"/>
        <v>0</v>
      </c>
      <c r="AQ191" s="22">
        <f t="shared" si="187"/>
        <v>0</v>
      </c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s="3" customFormat="1" hidden="1" x14ac:dyDescent="0.25">
      <c r="A192" s="17"/>
      <c r="B192" s="25" t="s">
        <v>106</v>
      </c>
      <c r="C192" s="19"/>
      <c r="D192" s="26" t="s">
        <v>62</v>
      </c>
      <c r="E192" s="26"/>
      <c r="F192" s="26"/>
      <c r="G192" s="26"/>
      <c r="H192" s="26"/>
      <c r="I192" s="138">
        <v>1</v>
      </c>
      <c r="J192" s="24">
        <v>1</v>
      </c>
      <c r="K192" s="136">
        <v>1</v>
      </c>
      <c r="L192" s="139">
        <v>12</v>
      </c>
      <c r="M192" s="22">
        <v>34038</v>
      </c>
      <c r="N192" s="28">
        <v>47000</v>
      </c>
      <c r="O192" s="60">
        <f t="shared" si="165"/>
        <v>0.98997000000000002</v>
      </c>
      <c r="P192" s="60">
        <v>1.0030000000000001E-2</v>
      </c>
      <c r="Q192" s="32">
        <f t="shared" si="180"/>
        <v>564000</v>
      </c>
      <c r="R192" s="32">
        <f t="shared" si="181"/>
        <v>404359.19</v>
      </c>
      <c r="S192" s="32">
        <f t="shared" si="182"/>
        <v>4096.8100000000004</v>
      </c>
      <c r="T192" s="32">
        <f t="shared" si="183"/>
        <v>155544</v>
      </c>
      <c r="U192" s="88">
        <v>0</v>
      </c>
      <c r="V192" s="23">
        <v>44196</v>
      </c>
      <c r="W192" s="17"/>
      <c r="X192" s="17" t="s">
        <v>59</v>
      </c>
      <c r="Y192" s="17"/>
      <c r="Z192" s="17"/>
      <c r="AA192" s="17"/>
      <c r="AB192" s="17"/>
      <c r="AC192" s="17"/>
      <c r="AD192" s="22">
        <f t="shared" si="184"/>
        <v>0</v>
      </c>
      <c r="AE192" s="22">
        <f t="shared" si="135"/>
        <v>0</v>
      </c>
      <c r="AF192" s="22"/>
      <c r="AG192" s="22"/>
      <c r="AH192" s="22">
        <f t="shared" si="136"/>
        <v>0</v>
      </c>
      <c r="AI192" s="22">
        <f t="shared" si="137"/>
        <v>0</v>
      </c>
      <c r="AJ192" s="22">
        <f t="shared" si="138"/>
        <v>0</v>
      </c>
      <c r="AK192" s="22">
        <f t="shared" si="185"/>
        <v>0</v>
      </c>
      <c r="AL192" s="22">
        <f t="shared" si="186"/>
        <v>12</v>
      </c>
      <c r="AM192" s="22">
        <f t="shared" si="139"/>
        <v>408456</v>
      </c>
      <c r="AN192" s="22">
        <f t="shared" si="140"/>
        <v>404359.19</v>
      </c>
      <c r="AO192" s="22">
        <f t="shared" si="141"/>
        <v>4096.8100000000004</v>
      </c>
      <c r="AP192" s="22">
        <f t="shared" si="142"/>
        <v>155544</v>
      </c>
      <c r="AQ192" s="22">
        <f t="shared" si="187"/>
        <v>564000</v>
      </c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s="3" customFormat="1" hidden="1" x14ac:dyDescent="0.25">
      <c r="A193" s="17"/>
      <c r="B193" s="18" t="s">
        <v>66</v>
      </c>
      <c r="C193" s="19" t="s">
        <v>84</v>
      </c>
      <c r="D193" s="26" t="s">
        <v>62</v>
      </c>
      <c r="E193" s="26"/>
      <c r="F193" s="26"/>
      <c r="G193" s="26"/>
      <c r="H193" s="26"/>
      <c r="I193" s="136">
        <v>2</v>
      </c>
      <c r="J193" s="24">
        <v>1</v>
      </c>
      <c r="K193" s="136">
        <v>2</v>
      </c>
      <c r="L193" s="88">
        <v>46.8</v>
      </c>
      <c r="M193" s="22">
        <v>34038</v>
      </c>
      <c r="N193" s="28">
        <v>47000</v>
      </c>
      <c r="O193" s="60">
        <f t="shared" si="165"/>
        <v>0.98997000000000002</v>
      </c>
      <c r="P193" s="60">
        <v>1.0030000000000001E-2</v>
      </c>
      <c r="Q193" s="32">
        <f t="shared" si="180"/>
        <v>2199600</v>
      </c>
      <c r="R193" s="32">
        <f t="shared" si="181"/>
        <v>1577000.83</v>
      </c>
      <c r="S193" s="32">
        <f t="shared" si="182"/>
        <v>15977.57</v>
      </c>
      <c r="T193" s="32">
        <f t="shared" si="183"/>
        <v>606621.6</v>
      </c>
      <c r="U193" s="88">
        <v>0</v>
      </c>
      <c r="V193" s="23">
        <v>44196</v>
      </c>
      <c r="W193" s="17"/>
      <c r="X193" s="17" t="s">
        <v>59</v>
      </c>
      <c r="Y193" s="17"/>
      <c r="Z193" s="17"/>
      <c r="AA193" s="17"/>
      <c r="AB193" s="17"/>
      <c r="AC193" s="17"/>
      <c r="AD193" s="22">
        <f t="shared" si="184"/>
        <v>0</v>
      </c>
      <c r="AE193" s="22">
        <f t="shared" si="135"/>
        <v>0</v>
      </c>
      <c r="AF193" s="22"/>
      <c r="AG193" s="22"/>
      <c r="AH193" s="22">
        <f t="shared" si="136"/>
        <v>0</v>
      </c>
      <c r="AI193" s="22">
        <f t="shared" si="137"/>
        <v>0</v>
      </c>
      <c r="AJ193" s="22">
        <f t="shared" si="138"/>
        <v>0</v>
      </c>
      <c r="AK193" s="22">
        <f t="shared" si="185"/>
        <v>0</v>
      </c>
      <c r="AL193" s="22">
        <f t="shared" si="186"/>
        <v>46.8</v>
      </c>
      <c r="AM193" s="22">
        <f t="shared" si="139"/>
        <v>1592978.4</v>
      </c>
      <c r="AN193" s="22">
        <f t="shared" si="140"/>
        <v>1577000.83</v>
      </c>
      <c r="AO193" s="22">
        <f t="shared" si="141"/>
        <v>15977.57</v>
      </c>
      <c r="AP193" s="22">
        <f t="shared" si="142"/>
        <v>606621.6</v>
      </c>
      <c r="AQ193" s="22">
        <f t="shared" si="187"/>
        <v>2199600</v>
      </c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s="3" customFormat="1" ht="15.75" hidden="1" customHeight="1" x14ac:dyDescent="0.25">
      <c r="A194" s="17"/>
      <c r="B194" s="18" t="s">
        <v>67</v>
      </c>
      <c r="C194" s="19"/>
      <c r="D194" s="26" t="s">
        <v>62</v>
      </c>
      <c r="E194" s="26"/>
      <c r="F194" s="26"/>
      <c r="G194" s="26"/>
      <c r="H194" s="26"/>
      <c r="I194" s="136">
        <v>3</v>
      </c>
      <c r="J194" s="24">
        <v>1</v>
      </c>
      <c r="K194" s="136">
        <v>2</v>
      </c>
      <c r="L194" s="135">
        <v>45.7</v>
      </c>
      <c r="M194" s="22">
        <v>34038</v>
      </c>
      <c r="N194" s="28">
        <v>47000</v>
      </c>
      <c r="O194" s="60">
        <f t="shared" si="165"/>
        <v>0.98997000000000002</v>
      </c>
      <c r="P194" s="60">
        <v>1.0030000000000001E-2</v>
      </c>
      <c r="Q194" s="32">
        <f t="shared" si="180"/>
        <v>2147900</v>
      </c>
      <c r="R194" s="32">
        <f t="shared" si="181"/>
        <v>1539934.57</v>
      </c>
      <c r="S194" s="32">
        <f t="shared" si="182"/>
        <v>15602.03</v>
      </c>
      <c r="T194" s="32">
        <f t="shared" si="183"/>
        <v>592363.4</v>
      </c>
      <c r="U194" s="88">
        <v>0</v>
      </c>
      <c r="V194" s="23">
        <v>44196</v>
      </c>
      <c r="W194" s="17"/>
      <c r="X194" s="17" t="s">
        <v>59</v>
      </c>
      <c r="Y194" s="17"/>
      <c r="Z194" s="17"/>
      <c r="AA194" s="17"/>
      <c r="AB194" s="17"/>
      <c r="AC194" s="17"/>
      <c r="AD194" s="22">
        <f t="shared" si="184"/>
        <v>0</v>
      </c>
      <c r="AE194" s="22">
        <f t="shared" si="135"/>
        <v>0</v>
      </c>
      <c r="AF194" s="22"/>
      <c r="AG194" s="22"/>
      <c r="AH194" s="22">
        <f t="shared" si="136"/>
        <v>0</v>
      </c>
      <c r="AI194" s="22">
        <f t="shared" si="137"/>
        <v>0</v>
      </c>
      <c r="AJ194" s="22">
        <f t="shared" si="138"/>
        <v>0</v>
      </c>
      <c r="AK194" s="22">
        <f t="shared" si="185"/>
        <v>0</v>
      </c>
      <c r="AL194" s="22">
        <f t="shared" si="186"/>
        <v>45.7</v>
      </c>
      <c r="AM194" s="22">
        <f t="shared" si="139"/>
        <v>1555536.6</v>
      </c>
      <c r="AN194" s="22">
        <f t="shared" si="140"/>
        <v>1539934.57</v>
      </c>
      <c r="AO194" s="22">
        <f t="shared" si="141"/>
        <v>15602.03</v>
      </c>
      <c r="AP194" s="22">
        <f t="shared" si="142"/>
        <v>592363.4</v>
      </c>
      <c r="AQ194" s="22">
        <f t="shared" si="187"/>
        <v>2147900</v>
      </c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s="3" customFormat="1" hidden="1" x14ac:dyDescent="0.25">
      <c r="A195" s="17">
        <v>15</v>
      </c>
      <c r="B195" s="18" t="s">
        <v>112</v>
      </c>
      <c r="C195" s="19"/>
      <c r="D195" s="19"/>
      <c r="E195" s="19"/>
      <c r="F195" s="19"/>
      <c r="G195" s="19"/>
      <c r="H195" s="19"/>
      <c r="I195" s="20">
        <f>SUM(I196:I201)</f>
        <v>22</v>
      </c>
      <c r="J195" s="20">
        <f t="shared" ref="J195:L195" si="188">SUM(J196:J201)</f>
        <v>6</v>
      </c>
      <c r="K195" s="20">
        <f t="shared" si="188"/>
        <v>10</v>
      </c>
      <c r="L195" s="21">
        <f t="shared" si="188"/>
        <v>169.1</v>
      </c>
      <c r="M195" s="22"/>
      <c r="N195" s="22"/>
      <c r="O195" s="22"/>
      <c r="P195" s="22"/>
      <c r="Q195" s="21">
        <f t="shared" ref="Q195:U195" si="189">SUM(Q196:Q201)</f>
        <v>7947700</v>
      </c>
      <c r="R195" s="21">
        <f t="shared" si="189"/>
        <v>5698094.8600000003</v>
      </c>
      <c r="S195" s="21">
        <f t="shared" si="189"/>
        <v>57730.94</v>
      </c>
      <c r="T195" s="21">
        <f t="shared" si="189"/>
        <v>2191874.2000000002</v>
      </c>
      <c r="U195" s="21">
        <f t="shared" si="189"/>
        <v>0</v>
      </c>
      <c r="V195" s="23">
        <v>44196</v>
      </c>
      <c r="W195" s="17"/>
      <c r="X195" s="17"/>
      <c r="Y195" s="17"/>
      <c r="Z195" s="17"/>
      <c r="AA195" s="17"/>
      <c r="AB195" s="17"/>
      <c r="AC195" s="17"/>
      <c r="AD195" s="21">
        <f t="shared" ref="AD195:AZ195" si="190">SUM(AD196:AD201)</f>
        <v>31.4</v>
      </c>
      <c r="AE195" s="22">
        <f t="shared" si="135"/>
        <v>1068793.2</v>
      </c>
      <c r="AF195" s="22"/>
      <c r="AG195" s="22"/>
      <c r="AH195" s="22">
        <f t="shared" si="136"/>
        <v>1058073.2</v>
      </c>
      <c r="AI195" s="22">
        <f t="shared" si="137"/>
        <v>10720</v>
      </c>
      <c r="AJ195" s="22">
        <f t="shared" si="138"/>
        <v>407006.8</v>
      </c>
      <c r="AK195" s="21">
        <f t="shared" si="190"/>
        <v>1475800</v>
      </c>
      <c r="AL195" s="21">
        <f t="shared" si="190"/>
        <v>137.69999999999999</v>
      </c>
      <c r="AM195" s="22">
        <f t="shared" si="139"/>
        <v>4687032.5999999996</v>
      </c>
      <c r="AN195" s="22">
        <f t="shared" si="140"/>
        <v>4640021.66</v>
      </c>
      <c r="AO195" s="22">
        <f t="shared" si="141"/>
        <v>47010.94</v>
      </c>
      <c r="AP195" s="22">
        <f t="shared" si="142"/>
        <v>1784867.4</v>
      </c>
      <c r="AQ195" s="21">
        <f t="shared" si="190"/>
        <v>6471900</v>
      </c>
      <c r="AR195" s="21">
        <f t="shared" si="190"/>
        <v>0</v>
      </c>
      <c r="AS195" s="21">
        <f t="shared" si="190"/>
        <v>0</v>
      </c>
      <c r="AT195" s="21">
        <f t="shared" si="190"/>
        <v>0</v>
      </c>
      <c r="AU195" s="21">
        <f t="shared" si="190"/>
        <v>0</v>
      </c>
      <c r="AV195" s="21">
        <f t="shared" si="190"/>
        <v>0</v>
      </c>
      <c r="AW195" s="21">
        <f t="shared" si="190"/>
        <v>0</v>
      </c>
      <c r="AX195" s="21">
        <f t="shared" si="190"/>
        <v>0</v>
      </c>
      <c r="AY195" s="21">
        <f t="shared" si="190"/>
        <v>0</v>
      </c>
      <c r="AZ195" s="21">
        <f t="shared" si="190"/>
        <v>0</v>
      </c>
      <c r="BA195" s="17"/>
      <c r="BB195" s="17"/>
      <c r="BC195" s="17"/>
      <c r="BD195" s="17"/>
    </row>
    <row r="196" spans="1:56" s="3" customFormat="1" hidden="1" x14ac:dyDescent="0.25">
      <c r="A196" s="17"/>
      <c r="B196" s="18" t="s">
        <v>61</v>
      </c>
      <c r="C196" s="19"/>
      <c r="D196" s="26" t="s">
        <v>62</v>
      </c>
      <c r="E196" s="26"/>
      <c r="F196" s="26"/>
      <c r="G196" s="26"/>
      <c r="H196" s="26"/>
      <c r="I196" s="36">
        <v>4</v>
      </c>
      <c r="J196" s="24">
        <v>1</v>
      </c>
      <c r="K196" s="36">
        <v>2</v>
      </c>
      <c r="L196" s="134">
        <v>32.299999999999997</v>
      </c>
      <c r="M196" s="22">
        <v>34038</v>
      </c>
      <c r="N196" s="28">
        <v>47000</v>
      </c>
      <c r="O196" s="60">
        <f t="shared" si="165"/>
        <v>0.98997000000000002</v>
      </c>
      <c r="P196" s="60">
        <v>1.0030000000000001E-2</v>
      </c>
      <c r="Q196" s="32">
        <f t="shared" ref="Q196:Q201" si="191">L196*N196</f>
        <v>1518100</v>
      </c>
      <c r="R196" s="32">
        <f t="shared" ref="R196:R201" si="192">IF(N196&lt;M196,(L196*M196*O196)*N196/M196,L196*M196*O196)</f>
        <v>1088400.1399999999</v>
      </c>
      <c r="S196" s="32">
        <f t="shared" ref="S196:S201" si="193">IF(N196&lt;M196,(L196*M196*P196)*N196/M196,L196*M196*P196)</f>
        <v>11027.26</v>
      </c>
      <c r="T196" s="32">
        <f t="shared" ref="T196:T201" si="194">Q196-R196-S196-U196</f>
        <v>418672.6</v>
      </c>
      <c r="U196" s="88">
        <v>0</v>
      </c>
      <c r="V196" s="23">
        <v>44196</v>
      </c>
      <c r="W196" s="17"/>
      <c r="X196" s="17" t="s">
        <v>59</v>
      </c>
      <c r="Y196" s="17"/>
      <c r="Z196" s="17"/>
      <c r="AA196" s="17"/>
      <c r="AB196" s="17"/>
      <c r="AC196" s="17"/>
      <c r="AD196" s="22">
        <f t="shared" ref="AD196:AD201" si="195">IF(W196&gt;0,L196,0)</f>
        <v>0</v>
      </c>
      <c r="AE196" s="22">
        <f t="shared" si="135"/>
        <v>0</v>
      </c>
      <c r="AF196" s="22"/>
      <c r="AG196" s="22"/>
      <c r="AH196" s="22">
        <f t="shared" si="136"/>
        <v>0</v>
      </c>
      <c r="AI196" s="22">
        <f t="shared" si="137"/>
        <v>0</v>
      </c>
      <c r="AJ196" s="22">
        <f t="shared" si="138"/>
        <v>0</v>
      </c>
      <c r="AK196" s="22">
        <f t="shared" ref="AK196:AK201" si="196">IF(W196&gt;0,Q196,0)</f>
        <v>0</v>
      </c>
      <c r="AL196" s="22">
        <f t="shared" ref="AL196:AL201" si="197">IF(X196&gt;0,L196,0)</f>
        <v>32.299999999999997</v>
      </c>
      <c r="AM196" s="22">
        <f t="shared" si="139"/>
        <v>1099427.3999999999</v>
      </c>
      <c r="AN196" s="22">
        <f t="shared" si="140"/>
        <v>1088400.1399999999</v>
      </c>
      <c r="AO196" s="22">
        <f t="shared" si="141"/>
        <v>11027.26</v>
      </c>
      <c r="AP196" s="22">
        <f t="shared" si="142"/>
        <v>418672.6</v>
      </c>
      <c r="AQ196" s="22">
        <f t="shared" ref="AQ196:AQ201" si="198">IF(X196&gt;0,Q196,0)</f>
        <v>1518100</v>
      </c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s="3" customFormat="1" hidden="1" x14ac:dyDescent="0.25">
      <c r="A197" s="17"/>
      <c r="B197" s="18" t="s">
        <v>63</v>
      </c>
      <c r="C197" s="19"/>
      <c r="D197" s="26" t="s">
        <v>62</v>
      </c>
      <c r="E197" s="26"/>
      <c r="F197" s="26"/>
      <c r="G197" s="26"/>
      <c r="H197" s="26"/>
      <c r="I197" s="136">
        <v>7</v>
      </c>
      <c r="J197" s="24">
        <v>1</v>
      </c>
      <c r="K197" s="136">
        <v>1</v>
      </c>
      <c r="L197" s="88">
        <v>22.2</v>
      </c>
      <c r="M197" s="22">
        <v>34038</v>
      </c>
      <c r="N197" s="28">
        <v>47000</v>
      </c>
      <c r="O197" s="60">
        <f t="shared" si="165"/>
        <v>0.98997000000000002</v>
      </c>
      <c r="P197" s="60">
        <v>1.0030000000000001E-2</v>
      </c>
      <c r="Q197" s="32">
        <f t="shared" si="191"/>
        <v>1043400</v>
      </c>
      <c r="R197" s="32">
        <f t="shared" si="192"/>
        <v>748064.49</v>
      </c>
      <c r="S197" s="32">
        <f t="shared" si="193"/>
        <v>7579.11</v>
      </c>
      <c r="T197" s="32">
        <f t="shared" si="194"/>
        <v>287756.40000000002</v>
      </c>
      <c r="U197" s="88">
        <v>0</v>
      </c>
      <c r="V197" s="23">
        <v>44196</v>
      </c>
      <c r="W197" s="17"/>
      <c r="X197" s="17" t="s">
        <v>59</v>
      </c>
      <c r="Y197" s="17"/>
      <c r="Z197" s="17"/>
      <c r="AA197" s="17"/>
      <c r="AB197" s="17"/>
      <c r="AC197" s="17"/>
      <c r="AD197" s="22">
        <f t="shared" si="195"/>
        <v>0</v>
      </c>
      <c r="AE197" s="22">
        <f t="shared" si="135"/>
        <v>0</v>
      </c>
      <c r="AF197" s="22"/>
      <c r="AG197" s="22"/>
      <c r="AH197" s="22">
        <f t="shared" si="136"/>
        <v>0</v>
      </c>
      <c r="AI197" s="22">
        <f t="shared" si="137"/>
        <v>0</v>
      </c>
      <c r="AJ197" s="22">
        <f t="shared" si="138"/>
        <v>0</v>
      </c>
      <c r="AK197" s="22">
        <f t="shared" si="196"/>
        <v>0</v>
      </c>
      <c r="AL197" s="22">
        <f t="shared" si="197"/>
        <v>22.2</v>
      </c>
      <c r="AM197" s="22">
        <f t="shared" si="139"/>
        <v>755643.6</v>
      </c>
      <c r="AN197" s="22">
        <f t="shared" si="140"/>
        <v>748064.49</v>
      </c>
      <c r="AO197" s="22">
        <f t="shared" si="141"/>
        <v>7579.11</v>
      </c>
      <c r="AP197" s="22">
        <f t="shared" si="142"/>
        <v>287756.40000000002</v>
      </c>
      <c r="AQ197" s="22">
        <f t="shared" si="198"/>
        <v>1043400</v>
      </c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s="3" customFormat="1" hidden="1" x14ac:dyDescent="0.25">
      <c r="A198" s="17"/>
      <c r="B198" s="18" t="s">
        <v>64</v>
      </c>
      <c r="C198" s="19" t="s">
        <v>58</v>
      </c>
      <c r="D198" s="19"/>
      <c r="E198" s="19"/>
      <c r="F198" s="19"/>
      <c r="G198" s="19"/>
      <c r="H198" s="19"/>
      <c r="I198" s="20">
        <v>4</v>
      </c>
      <c r="J198" s="24">
        <v>1</v>
      </c>
      <c r="K198" s="17">
        <v>1</v>
      </c>
      <c r="L198" s="28">
        <v>17.5</v>
      </c>
      <c r="M198" s="22">
        <v>34038</v>
      </c>
      <c r="N198" s="28">
        <v>47000</v>
      </c>
      <c r="O198" s="60">
        <f t="shared" si="165"/>
        <v>0.98997000000000002</v>
      </c>
      <c r="P198" s="60">
        <v>1.0030000000000001E-2</v>
      </c>
      <c r="Q198" s="32">
        <f t="shared" si="191"/>
        <v>822500</v>
      </c>
      <c r="R198" s="32">
        <f t="shared" si="192"/>
        <v>589690.48</v>
      </c>
      <c r="S198" s="32">
        <f t="shared" si="193"/>
        <v>5974.52</v>
      </c>
      <c r="T198" s="32">
        <f t="shared" si="194"/>
        <v>226835</v>
      </c>
      <c r="U198" s="88">
        <v>0</v>
      </c>
      <c r="V198" s="23">
        <v>44196</v>
      </c>
      <c r="W198" s="17" t="s">
        <v>59</v>
      </c>
      <c r="X198" s="17"/>
      <c r="Y198" s="17"/>
      <c r="Z198" s="17"/>
      <c r="AA198" s="17"/>
      <c r="AB198" s="17"/>
      <c r="AC198" s="17"/>
      <c r="AD198" s="22">
        <f t="shared" si="195"/>
        <v>17.5</v>
      </c>
      <c r="AE198" s="22">
        <f t="shared" si="135"/>
        <v>595665</v>
      </c>
      <c r="AF198" s="22"/>
      <c r="AG198" s="22"/>
      <c r="AH198" s="22">
        <f t="shared" si="136"/>
        <v>589690.48</v>
      </c>
      <c r="AI198" s="22">
        <f t="shared" si="137"/>
        <v>5974.52</v>
      </c>
      <c r="AJ198" s="22">
        <f t="shared" si="138"/>
        <v>226835</v>
      </c>
      <c r="AK198" s="22">
        <f t="shared" si="196"/>
        <v>822500</v>
      </c>
      <c r="AL198" s="22">
        <f t="shared" si="197"/>
        <v>0</v>
      </c>
      <c r="AM198" s="22">
        <f t="shared" si="139"/>
        <v>0</v>
      </c>
      <c r="AN198" s="22">
        <f t="shared" si="140"/>
        <v>0</v>
      </c>
      <c r="AO198" s="22">
        <f t="shared" si="141"/>
        <v>0</v>
      </c>
      <c r="AP198" s="22">
        <f t="shared" si="142"/>
        <v>0</v>
      </c>
      <c r="AQ198" s="22">
        <f t="shared" si="198"/>
        <v>0</v>
      </c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s="3" customFormat="1" hidden="1" x14ac:dyDescent="0.25">
      <c r="A199" s="17"/>
      <c r="B199" s="18" t="s">
        <v>85</v>
      </c>
      <c r="C199" s="19" t="s">
        <v>58</v>
      </c>
      <c r="D199" s="19"/>
      <c r="E199" s="19"/>
      <c r="F199" s="19"/>
      <c r="G199" s="19"/>
      <c r="H199" s="19"/>
      <c r="I199" s="20">
        <v>1</v>
      </c>
      <c r="J199" s="24">
        <v>1</v>
      </c>
      <c r="K199" s="17">
        <v>1</v>
      </c>
      <c r="L199" s="28">
        <v>13.9</v>
      </c>
      <c r="M199" s="22">
        <v>34038</v>
      </c>
      <c r="N199" s="28">
        <v>47000</v>
      </c>
      <c r="O199" s="60">
        <f t="shared" si="165"/>
        <v>0.98997000000000002</v>
      </c>
      <c r="P199" s="60">
        <v>1.0030000000000001E-2</v>
      </c>
      <c r="Q199" s="32">
        <f t="shared" si="191"/>
        <v>653300</v>
      </c>
      <c r="R199" s="32">
        <f t="shared" si="192"/>
        <v>468382.71999999997</v>
      </c>
      <c r="S199" s="32">
        <f t="shared" si="193"/>
        <v>4745.4799999999996</v>
      </c>
      <c r="T199" s="32">
        <f t="shared" si="194"/>
        <v>180171.8</v>
      </c>
      <c r="U199" s="88">
        <v>0</v>
      </c>
      <c r="V199" s="23">
        <v>44196</v>
      </c>
      <c r="W199" s="17" t="s">
        <v>59</v>
      </c>
      <c r="X199" s="17"/>
      <c r="Y199" s="17"/>
      <c r="Z199" s="17"/>
      <c r="AA199" s="17"/>
      <c r="AB199" s="17"/>
      <c r="AC199" s="17"/>
      <c r="AD199" s="22">
        <f t="shared" si="195"/>
        <v>13.9</v>
      </c>
      <c r="AE199" s="22">
        <f t="shared" si="135"/>
        <v>473128.2</v>
      </c>
      <c r="AF199" s="22"/>
      <c r="AG199" s="22"/>
      <c r="AH199" s="22">
        <f t="shared" si="136"/>
        <v>468382.71999999997</v>
      </c>
      <c r="AI199" s="22">
        <f t="shared" si="137"/>
        <v>4745.4799999999996</v>
      </c>
      <c r="AJ199" s="22">
        <f t="shared" si="138"/>
        <v>180171.8</v>
      </c>
      <c r="AK199" s="22">
        <f t="shared" si="196"/>
        <v>653300</v>
      </c>
      <c r="AL199" s="22">
        <f t="shared" si="197"/>
        <v>0</v>
      </c>
      <c r="AM199" s="22">
        <f t="shared" si="139"/>
        <v>0</v>
      </c>
      <c r="AN199" s="22">
        <f t="shared" si="140"/>
        <v>0</v>
      </c>
      <c r="AO199" s="22">
        <f t="shared" si="141"/>
        <v>0</v>
      </c>
      <c r="AP199" s="22">
        <f t="shared" si="142"/>
        <v>0</v>
      </c>
      <c r="AQ199" s="22">
        <f t="shared" si="198"/>
        <v>0</v>
      </c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s="3" customFormat="1" ht="15.75" hidden="1" customHeight="1" x14ac:dyDescent="0.25">
      <c r="A200" s="17"/>
      <c r="B200" s="18" t="s">
        <v>71</v>
      </c>
      <c r="C200" s="19"/>
      <c r="D200" s="26" t="s">
        <v>62</v>
      </c>
      <c r="E200" s="26"/>
      <c r="F200" s="26"/>
      <c r="G200" s="26"/>
      <c r="H200" s="26"/>
      <c r="I200" s="20">
        <v>3</v>
      </c>
      <c r="J200" s="24">
        <v>1</v>
      </c>
      <c r="K200" s="17">
        <v>2</v>
      </c>
      <c r="L200" s="134">
        <v>39.4</v>
      </c>
      <c r="M200" s="22">
        <v>34038</v>
      </c>
      <c r="N200" s="28">
        <v>47000</v>
      </c>
      <c r="O200" s="60">
        <f t="shared" si="165"/>
        <v>0.98997000000000002</v>
      </c>
      <c r="P200" s="60">
        <v>1.0030000000000001E-2</v>
      </c>
      <c r="Q200" s="32">
        <f t="shared" si="191"/>
        <v>1851800</v>
      </c>
      <c r="R200" s="32">
        <f t="shared" si="192"/>
        <v>1327646</v>
      </c>
      <c r="S200" s="32">
        <f t="shared" si="193"/>
        <v>13451.2</v>
      </c>
      <c r="T200" s="32">
        <f t="shared" si="194"/>
        <v>510702.8</v>
      </c>
      <c r="U200" s="88">
        <v>0</v>
      </c>
      <c r="V200" s="23">
        <v>44196</v>
      </c>
      <c r="W200" s="17"/>
      <c r="X200" s="17" t="s">
        <v>59</v>
      </c>
      <c r="Y200" s="17"/>
      <c r="Z200" s="17"/>
      <c r="AA200" s="17"/>
      <c r="AB200" s="17"/>
      <c r="AC200" s="17"/>
      <c r="AD200" s="22">
        <f t="shared" si="195"/>
        <v>0</v>
      </c>
      <c r="AE200" s="22">
        <f t="shared" si="135"/>
        <v>0</v>
      </c>
      <c r="AF200" s="22"/>
      <c r="AG200" s="22"/>
      <c r="AH200" s="22">
        <f t="shared" si="136"/>
        <v>0</v>
      </c>
      <c r="AI200" s="22">
        <f t="shared" si="137"/>
        <v>0</v>
      </c>
      <c r="AJ200" s="22">
        <f t="shared" si="138"/>
        <v>0</v>
      </c>
      <c r="AK200" s="22">
        <f t="shared" si="196"/>
        <v>0</v>
      </c>
      <c r="AL200" s="22">
        <f t="shared" si="197"/>
        <v>39.4</v>
      </c>
      <c r="AM200" s="22">
        <f t="shared" si="139"/>
        <v>1341097.2</v>
      </c>
      <c r="AN200" s="22">
        <f t="shared" si="140"/>
        <v>1327646</v>
      </c>
      <c r="AO200" s="22">
        <f t="shared" si="141"/>
        <v>13451.2</v>
      </c>
      <c r="AP200" s="22">
        <f t="shared" si="142"/>
        <v>510702.8</v>
      </c>
      <c r="AQ200" s="22">
        <f t="shared" si="198"/>
        <v>1851800</v>
      </c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s="3" customFormat="1" hidden="1" x14ac:dyDescent="0.25">
      <c r="A201" s="17"/>
      <c r="B201" s="18" t="s">
        <v>72</v>
      </c>
      <c r="C201" s="19"/>
      <c r="D201" s="26" t="s">
        <v>62</v>
      </c>
      <c r="E201" s="26"/>
      <c r="F201" s="26"/>
      <c r="G201" s="26"/>
      <c r="H201" s="26"/>
      <c r="I201" s="20">
        <v>3</v>
      </c>
      <c r="J201" s="24">
        <v>1</v>
      </c>
      <c r="K201" s="17">
        <v>3</v>
      </c>
      <c r="L201" s="134">
        <v>43.8</v>
      </c>
      <c r="M201" s="22">
        <v>34038</v>
      </c>
      <c r="N201" s="28">
        <v>47000</v>
      </c>
      <c r="O201" s="60">
        <f t="shared" si="165"/>
        <v>0.98997000000000002</v>
      </c>
      <c r="P201" s="60">
        <v>1.0030000000000001E-2</v>
      </c>
      <c r="Q201" s="32">
        <f t="shared" si="191"/>
        <v>2058600</v>
      </c>
      <c r="R201" s="32">
        <f t="shared" si="192"/>
        <v>1475911.03</v>
      </c>
      <c r="S201" s="32">
        <f t="shared" si="193"/>
        <v>14953.37</v>
      </c>
      <c r="T201" s="32">
        <f t="shared" si="194"/>
        <v>567735.6</v>
      </c>
      <c r="U201" s="88">
        <v>0</v>
      </c>
      <c r="V201" s="23">
        <v>44196</v>
      </c>
      <c r="W201" s="17"/>
      <c r="X201" s="17" t="s">
        <v>59</v>
      </c>
      <c r="Y201" s="17"/>
      <c r="Z201" s="17"/>
      <c r="AA201" s="17"/>
      <c r="AB201" s="17"/>
      <c r="AC201" s="17"/>
      <c r="AD201" s="22">
        <f t="shared" si="195"/>
        <v>0</v>
      </c>
      <c r="AE201" s="22">
        <f t="shared" si="135"/>
        <v>0</v>
      </c>
      <c r="AF201" s="22"/>
      <c r="AG201" s="22"/>
      <c r="AH201" s="22">
        <f t="shared" si="136"/>
        <v>0</v>
      </c>
      <c r="AI201" s="22">
        <f t="shared" si="137"/>
        <v>0</v>
      </c>
      <c r="AJ201" s="22">
        <f t="shared" si="138"/>
        <v>0</v>
      </c>
      <c r="AK201" s="22">
        <f t="shared" si="196"/>
        <v>0</v>
      </c>
      <c r="AL201" s="22">
        <f t="shared" si="197"/>
        <v>43.8</v>
      </c>
      <c r="AM201" s="22">
        <f t="shared" si="139"/>
        <v>1490864.4</v>
      </c>
      <c r="AN201" s="22">
        <f t="shared" si="140"/>
        <v>1475911.03</v>
      </c>
      <c r="AO201" s="22">
        <f t="shared" si="141"/>
        <v>14953.37</v>
      </c>
      <c r="AP201" s="22">
        <f t="shared" si="142"/>
        <v>567735.6</v>
      </c>
      <c r="AQ201" s="22">
        <f t="shared" si="198"/>
        <v>2058600</v>
      </c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s="3" customFormat="1" hidden="1" x14ac:dyDescent="0.25">
      <c r="A202" s="17">
        <v>16</v>
      </c>
      <c r="B202" s="18" t="s">
        <v>113</v>
      </c>
      <c r="C202" s="19"/>
      <c r="D202" s="19"/>
      <c r="E202" s="19"/>
      <c r="F202" s="19"/>
      <c r="G202" s="19"/>
      <c r="H202" s="19"/>
      <c r="I202" s="20">
        <f>SUM(I203:I208)</f>
        <v>22</v>
      </c>
      <c r="J202" s="20">
        <f t="shared" ref="J202:L202" si="199">SUM(J203:J208)</f>
        <v>6</v>
      </c>
      <c r="K202" s="20">
        <f t="shared" si="199"/>
        <v>12</v>
      </c>
      <c r="L202" s="21">
        <f t="shared" si="199"/>
        <v>206.75</v>
      </c>
      <c r="M202" s="22"/>
      <c r="N202" s="22"/>
      <c r="O202" s="22"/>
      <c r="P202" s="22"/>
      <c r="Q202" s="21">
        <f t="shared" ref="Q202:U202" si="200">SUM(Q203:Q208)</f>
        <v>9717250</v>
      </c>
      <c r="R202" s="21">
        <f t="shared" si="200"/>
        <v>6966771.8099999996</v>
      </c>
      <c r="S202" s="21">
        <f t="shared" si="200"/>
        <v>70584.69</v>
      </c>
      <c r="T202" s="21">
        <f t="shared" si="200"/>
        <v>2679893.5</v>
      </c>
      <c r="U202" s="21">
        <f t="shared" si="200"/>
        <v>0</v>
      </c>
      <c r="V202" s="23">
        <v>44196</v>
      </c>
      <c r="W202" s="17"/>
      <c r="X202" s="17"/>
      <c r="Y202" s="17"/>
      <c r="Z202" s="17"/>
      <c r="AA202" s="17"/>
      <c r="AB202" s="17"/>
      <c r="AC202" s="17"/>
      <c r="AD202" s="21">
        <f t="shared" ref="AD202:AZ202" si="201">SUM(AD203:AD208)</f>
        <v>172.4</v>
      </c>
      <c r="AE202" s="22">
        <f t="shared" si="135"/>
        <v>5868151.2000000002</v>
      </c>
      <c r="AF202" s="22"/>
      <c r="AG202" s="22"/>
      <c r="AH202" s="22">
        <f t="shared" si="136"/>
        <v>5809293.6399999997</v>
      </c>
      <c r="AI202" s="22">
        <f t="shared" si="137"/>
        <v>58857.56</v>
      </c>
      <c r="AJ202" s="22">
        <f t="shared" si="138"/>
        <v>2234648.7999999998</v>
      </c>
      <c r="AK202" s="21">
        <f t="shared" si="201"/>
        <v>8102800</v>
      </c>
      <c r="AL202" s="21">
        <f t="shared" si="201"/>
        <v>34.35</v>
      </c>
      <c r="AM202" s="22">
        <f t="shared" si="139"/>
        <v>1169205.3</v>
      </c>
      <c r="AN202" s="22">
        <f t="shared" si="140"/>
        <v>1157478.17</v>
      </c>
      <c r="AO202" s="22">
        <f t="shared" si="141"/>
        <v>11727.13</v>
      </c>
      <c r="AP202" s="22">
        <f t="shared" si="142"/>
        <v>445244.7</v>
      </c>
      <c r="AQ202" s="21">
        <f t="shared" si="201"/>
        <v>1614450</v>
      </c>
      <c r="AR202" s="21">
        <f t="shared" si="201"/>
        <v>0</v>
      </c>
      <c r="AS202" s="21">
        <f t="shared" si="201"/>
        <v>0</v>
      </c>
      <c r="AT202" s="21">
        <f t="shared" si="201"/>
        <v>0</v>
      </c>
      <c r="AU202" s="21">
        <f t="shared" si="201"/>
        <v>0</v>
      </c>
      <c r="AV202" s="21">
        <f t="shared" si="201"/>
        <v>0</v>
      </c>
      <c r="AW202" s="21">
        <f t="shared" si="201"/>
        <v>0</v>
      </c>
      <c r="AX202" s="21">
        <f t="shared" si="201"/>
        <v>0</v>
      </c>
      <c r="AY202" s="21">
        <f t="shared" si="201"/>
        <v>0</v>
      </c>
      <c r="AZ202" s="21">
        <f t="shared" si="201"/>
        <v>0</v>
      </c>
      <c r="BA202" s="17"/>
      <c r="BB202" s="17"/>
      <c r="BC202" s="17"/>
      <c r="BD202" s="17"/>
    </row>
    <row r="203" spans="1:56" s="3" customFormat="1" hidden="1" x14ac:dyDescent="0.25">
      <c r="A203" s="17"/>
      <c r="B203" s="18" t="s">
        <v>57</v>
      </c>
      <c r="C203" s="19" t="s">
        <v>58</v>
      </c>
      <c r="D203" s="19"/>
      <c r="E203" s="19"/>
      <c r="F203" s="19"/>
      <c r="G203" s="19"/>
      <c r="H203" s="19"/>
      <c r="I203" s="20">
        <v>4</v>
      </c>
      <c r="J203" s="24">
        <v>1</v>
      </c>
      <c r="K203" s="36">
        <v>2</v>
      </c>
      <c r="L203" s="22">
        <v>26</v>
      </c>
      <c r="M203" s="22">
        <v>34038</v>
      </c>
      <c r="N203" s="28">
        <v>47000</v>
      </c>
      <c r="O203" s="60">
        <f t="shared" si="165"/>
        <v>0.98997000000000002</v>
      </c>
      <c r="P203" s="60">
        <v>1.0030000000000001E-2</v>
      </c>
      <c r="Q203" s="32">
        <f t="shared" ref="Q203:Q208" si="202">L203*N203</f>
        <v>1222000</v>
      </c>
      <c r="R203" s="32">
        <f t="shared" ref="R203:R208" si="203">IF(N203&lt;M203,(L203*M203*O203)*N203/M203,L203*M203*O203)</f>
        <v>876111.57</v>
      </c>
      <c r="S203" s="32">
        <f t="shared" ref="S203:S208" si="204">IF(N203&lt;M203,(L203*M203*P203)*N203/M203,L203*M203*P203)</f>
        <v>8876.43</v>
      </c>
      <c r="T203" s="32">
        <f t="shared" ref="T203:T208" si="205">Q203-R203-S203-U203</f>
        <v>337012</v>
      </c>
      <c r="U203" s="88">
        <v>0</v>
      </c>
      <c r="V203" s="23">
        <v>44196</v>
      </c>
      <c r="W203" s="17" t="s">
        <v>59</v>
      </c>
      <c r="X203" s="17"/>
      <c r="Y203" s="17"/>
      <c r="Z203" s="17"/>
      <c r="AA203" s="17"/>
      <c r="AB203" s="17"/>
      <c r="AC203" s="17"/>
      <c r="AD203" s="22">
        <f t="shared" ref="AD203:AD208" si="206">IF(W203&gt;0,L203,0)</f>
        <v>26</v>
      </c>
      <c r="AE203" s="22">
        <f t="shared" si="135"/>
        <v>884988</v>
      </c>
      <c r="AF203" s="22"/>
      <c r="AG203" s="22"/>
      <c r="AH203" s="22">
        <f t="shared" si="136"/>
        <v>876111.57</v>
      </c>
      <c r="AI203" s="22">
        <f t="shared" si="137"/>
        <v>8876.43</v>
      </c>
      <c r="AJ203" s="22">
        <f t="shared" si="138"/>
        <v>337012</v>
      </c>
      <c r="AK203" s="22">
        <f t="shared" ref="AK203:AK208" si="207">IF(W203&gt;0,Q203,0)</f>
        <v>1222000</v>
      </c>
      <c r="AL203" s="22">
        <f t="shared" ref="AL203:AL208" si="208">IF(X203&gt;0,L203,0)</f>
        <v>0</v>
      </c>
      <c r="AM203" s="22">
        <f t="shared" si="139"/>
        <v>0</v>
      </c>
      <c r="AN203" s="22">
        <f t="shared" si="140"/>
        <v>0</v>
      </c>
      <c r="AO203" s="22">
        <f t="shared" si="141"/>
        <v>0</v>
      </c>
      <c r="AP203" s="22">
        <f t="shared" si="142"/>
        <v>0</v>
      </c>
      <c r="AQ203" s="22">
        <f t="shared" ref="AQ203:AQ208" si="209">IF(X203&gt;0,Q203,0)</f>
        <v>0</v>
      </c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s="3" customFormat="1" hidden="1" x14ac:dyDescent="0.25">
      <c r="A204" s="17"/>
      <c r="B204" s="18" t="s">
        <v>60</v>
      </c>
      <c r="C204" s="19" t="s">
        <v>58</v>
      </c>
      <c r="D204" s="19"/>
      <c r="E204" s="19"/>
      <c r="F204" s="19"/>
      <c r="G204" s="19"/>
      <c r="H204" s="19"/>
      <c r="I204" s="20">
        <v>4</v>
      </c>
      <c r="J204" s="24">
        <v>1</v>
      </c>
      <c r="K204" s="36">
        <v>2</v>
      </c>
      <c r="L204" s="22">
        <v>37.299999999999997</v>
      </c>
      <c r="M204" s="22">
        <v>34038</v>
      </c>
      <c r="N204" s="28">
        <v>47000</v>
      </c>
      <c r="O204" s="60">
        <f t="shared" si="165"/>
        <v>0.98997000000000002</v>
      </c>
      <c r="P204" s="60">
        <v>1.0030000000000001E-2</v>
      </c>
      <c r="Q204" s="32">
        <f t="shared" si="202"/>
        <v>1753100</v>
      </c>
      <c r="R204" s="32">
        <f t="shared" si="203"/>
        <v>1256883.1399999999</v>
      </c>
      <c r="S204" s="32">
        <f t="shared" si="204"/>
        <v>12734.26</v>
      </c>
      <c r="T204" s="32">
        <f t="shared" si="205"/>
        <v>483482.6</v>
      </c>
      <c r="U204" s="88">
        <v>0</v>
      </c>
      <c r="V204" s="23">
        <v>44196</v>
      </c>
      <c r="W204" s="17" t="s">
        <v>59</v>
      </c>
      <c r="X204" s="17"/>
      <c r="Y204" s="17"/>
      <c r="Z204" s="17"/>
      <c r="AA204" s="17"/>
      <c r="AB204" s="17"/>
      <c r="AC204" s="17"/>
      <c r="AD204" s="22">
        <f t="shared" si="206"/>
        <v>37.299999999999997</v>
      </c>
      <c r="AE204" s="22">
        <f t="shared" ref="AE204:AE267" si="210">AD204*$AE$10</f>
        <v>1269617.3999999999</v>
      </c>
      <c r="AF204" s="22"/>
      <c r="AG204" s="22"/>
      <c r="AH204" s="22">
        <f t="shared" ref="AH204:AH267" si="211">AE204-AI204</f>
        <v>1256883.1399999999</v>
      </c>
      <c r="AI204" s="22">
        <f t="shared" ref="AI204:AI267" si="212">AE204*1.003%</f>
        <v>12734.26</v>
      </c>
      <c r="AJ204" s="22">
        <f t="shared" ref="AJ204:AJ267" si="213">AK204-AE204</f>
        <v>483482.6</v>
      </c>
      <c r="AK204" s="22">
        <f t="shared" si="207"/>
        <v>1753100</v>
      </c>
      <c r="AL204" s="22">
        <f t="shared" si="208"/>
        <v>0</v>
      </c>
      <c r="AM204" s="22">
        <f t="shared" ref="AM204:AM267" si="214">AL204*$AM$10</f>
        <v>0</v>
      </c>
      <c r="AN204" s="22">
        <f t="shared" ref="AN204:AN267" si="215">AM204-AO204</f>
        <v>0</v>
      </c>
      <c r="AO204" s="22">
        <f t="shared" ref="AO204:AO267" si="216">AM204*1.003%</f>
        <v>0</v>
      </c>
      <c r="AP204" s="22">
        <f t="shared" ref="AP204:AP267" si="217">AQ204-AM204</f>
        <v>0</v>
      </c>
      <c r="AQ204" s="22">
        <f t="shared" si="209"/>
        <v>0</v>
      </c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s="3" customFormat="1" hidden="1" x14ac:dyDescent="0.25">
      <c r="A205" s="17"/>
      <c r="B205" s="18" t="s">
        <v>61</v>
      </c>
      <c r="C205" s="19" t="s">
        <v>58</v>
      </c>
      <c r="D205" s="19"/>
      <c r="E205" s="19"/>
      <c r="F205" s="19"/>
      <c r="G205" s="19"/>
      <c r="H205" s="19"/>
      <c r="I205" s="20">
        <v>2</v>
      </c>
      <c r="J205" s="24">
        <v>1</v>
      </c>
      <c r="K205" s="36">
        <v>2</v>
      </c>
      <c r="L205" s="22">
        <v>33.9</v>
      </c>
      <c r="M205" s="22">
        <v>34038</v>
      </c>
      <c r="N205" s="28">
        <v>47000</v>
      </c>
      <c r="O205" s="60">
        <f t="shared" si="165"/>
        <v>0.98997000000000002</v>
      </c>
      <c r="P205" s="60">
        <v>1.0030000000000001E-2</v>
      </c>
      <c r="Q205" s="32">
        <f t="shared" si="202"/>
        <v>1593300</v>
      </c>
      <c r="R205" s="32">
        <f t="shared" si="203"/>
        <v>1142314.7</v>
      </c>
      <c r="S205" s="32">
        <f t="shared" si="204"/>
        <v>11573.5</v>
      </c>
      <c r="T205" s="32">
        <f t="shared" si="205"/>
        <v>439411.8</v>
      </c>
      <c r="U205" s="88">
        <v>0</v>
      </c>
      <c r="V205" s="23">
        <v>44196</v>
      </c>
      <c r="W205" s="17" t="s">
        <v>59</v>
      </c>
      <c r="X205" s="17"/>
      <c r="Y205" s="17"/>
      <c r="Z205" s="17"/>
      <c r="AA205" s="17"/>
      <c r="AB205" s="17"/>
      <c r="AC205" s="17"/>
      <c r="AD205" s="22">
        <f t="shared" si="206"/>
        <v>33.9</v>
      </c>
      <c r="AE205" s="22">
        <f t="shared" si="210"/>
        <v>1153888.2</v>
      </c>
      <c r="AF205" s="22"/>
      <c r="AG205" s="22"/>
      <c r="AH205" s="22">
        <f t="shared" si="211"/>
        <v>1142314.7</v>
      </c>
      <c r="AI205" s="22">
        <f t="shared" si="212"/>
        <v>11573.5</v>
      </c>
      <c r="AJ205" s="22">
        <f t="shared" si="213"/>
        <v>439411.8</v>
      </c>
      <c r="AK205" s="22">
        <f t="shared" si="207"/>
        <v>1593300</v>
      </c>
      <c r="AL205" s="22">
        <f t="shared" si="208"/>
        <v>0</v>
      </c>
      <c r="AM205" s="22">
        <f t="shared" si="214"/>
        <v>0</v>
      </c>
      <c r="AN205" s="22">
        <f t="shared" si="215"/>
        <v>0</v>
      </c>
      <c r="AO205" s="22">
        <f t="shared" si="216"/>
        <v>0</v>
      </c>
      <c r="AP205" s="22">
        <f t="shared" si="217"/>
        <v>0</v>
      </c>
      <c r="AQ205" s="22">
        <f t="shared" si="209"/>
        <v>0</v>
      </c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s="3" customFormat="1" hidden="1" x14ac:dyDescent="0.25">
      <c r="A206" s="17"/>
      <c r="B206" s="18" t="s">
        <v>63</v>
      </c>
      <c r="C206" s="19" t="s">
        <v>58</v>
      </c>
      <c r="D206" s="19"/>
      <c r="E206" s="19"/>
      <c r="F206" s="19"/>
      <c r="G206" s="19"/>
      <c r="H206" s="19"/>
      <c r="I206" s="20">
        <v>6</v>
      </c>
      <c r="J206" s="24">
        <v>1</v>
      </c>
      <c r="K206" s="36">
        <v>2</v>
      </c>
      <c r="L206" s="22">
        <v>40.9</v>
      </c>
      <c r="M206" s="22">
        <v>34038</v>
      </c>
      <c r="N206" s="28">
        <v>47000</v>
      </c>
      <c r="O206" s="60">
        <f t="shared" si="165"/>
        <v>0.98997000000000002</v>
      </c>
      <c r="P206" s="60">
        <v>1.0030000000000001E-2</v>
      </c>
      <c r="Q206" s="32">
        <f t="shared" si="202"/>
        <v>1922300</v>
      </c>
      <c r="R206" s="32">
        <f t="shared" si="203"/>
        <v>1378190.89</v>
      </c>
      <c r="S206" s="32">
        <f t="shared" si="204"/>
        <v>13963.31</v>
      </c>
      <c r="T206" s="32">
        <f t="shared" si="205"/>
        <v>530145.80000000005</v>
      </c>
      <c r="U206" s="88">
        <v>0</v>
      </c>
      <c r="V206" s="23">
        <v>44196</v>
      </c>
      <c r="W206" s="17" t="s">
        <v>59</v>
      </c>
      <c r="X206" s="17"/>
      <c r="Y206" s="17"/>
      <c r="Z206" s="17"/>
      <c r="AA206" s="17"/>
      <c r="AB206" s="17"/>
      <c r="AC206" s="17"/>
      <c r="AD206" s="22">
        <f t="shared" si="206"/>
        <v>40.9</v>
      </c>
      <c r="AE206" s="22">
        <f t="shared" si="210"/>
        <v>1392154.2</v>
      </c>
      <c r="AF206" s="22"/>
      <c r="AG206" s="22"/>
      <c r="AH206" s="22">
        <f t="shared" si="211"/>
        <v>1378190.89</v>
      </c>
      <c r="AI206" s="22">
        <f t="shared" si="212"/>
        <v>13963.31</v>
      </c>
      <c r="AJ206" s="22">
        <f t="shared" si="213"/>
        <v>530145.80000000005</v>
      </c>
      <c r="AK206" s="22">
        <f t="shared" si="207"/>
        <v>1922300</v>
      </c>
      <c r="AL206" s="22">
        <f t="shared" si="208"/>
        <v>0</v>
      </c>
      <c r="AM206" s="22">
        <f t="shared" si="214"/>
        <v>0</v>
      </c>
      <c r="AN206" s="22">
        <f t="shared" si="215"/>
        <v>0</v>
      </c>
      <c r="AO206" s="22">
        <f t="shared" si="216"/>
        <v>0</v>
      </c>
      <c r="AP206" s="22">
        <f t="shared" si="217"/>
        <v>0</v>
      </c>
      <c r="AQ206" s="22">
        <f t="shared" si="209"/>
        <v>0</v>
      </c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s="3" customFormat="1" ht="15.75" hidden="1" customHeight="1" x14ac:dyDescent="0.25">
      <c r="A207" s="17"/>
      <c r="B207" s="140" t="s">
        <v>64</v>
      </c>
      <c r="C207" s="19"/>
      <c r="D207" s="141" t="s">
        <v>62</v>
      </c>
      <c r="E207" s="26"/>
      <c r="F207" s="26"/>
      <c r="G207" s="26"/>
      <c r="H207" s="26"/>
      <c r="I207" s="20">
        <v>4</v>
      </c>
      <c r="J207" s="24">
        <v>1</v>
      </c>
      <c r="K207" s="36">
        <v>2</v>
      </c>
      <c r="L207" s="22">
        <v>34.35</v>
      </c>
      <c r="M207" s="22">
        <v>34038</v>
      </c>
      <c r="N207" s="28">
        <v>47000</v>
      </c>
      <c r="O207" s="60">
        <f t="shared" si="165"/>
        <v>0.98997000000000002</v>
      </c>
      <c r="P207" s="60">
        <v>1.0030000000000001E-2</v>
      </c>
      <c r="Q207" s="32">
        <f t="shared" si="202"/>
        <v>1614450</v>
      </c>
      <c r="R207" s="32">
        <f t="shared" si="203"/>
        <v>1157478.17</v>
      </c>
      <c r="S207" s="32">
        <f t="shared" si="204"/>
        <v>11727.13</v>
      </c>
      <c r="T207" s="32">
        <f t="shared" si="205"/>
        <v>445244.7</v>
      </c>
      <c r="U207" s="88">
        <v>0</v>
      </c>
      <c r="V207" s="23">
        <v>44196</v>
      </c>
      <c r="W207" s="17"/>
      <c r="X207" s="17" t="s">
        <v>59</v>
      </c>
      <c r="Y207" s="17"/>
      <c r="Z207" s="17"/>
      <c r="AA207" s="17"/>
      <c r="AB207" s="17"/>
      <c r="AC207" s="17"/>
      <c r="AD207" s="22">
        <f t="shared" si="206"/>
        <v>0</v>
      </c>
      <c r="AE207" s="22">
        <f t="shared" si="210"/>
        <v>0</v>
      </c>
      <c r="AF207" s="22"/>
      <c r="AG207" s="22"/>
      <c r="AH207" s="22">
        <f t="shared" si="211"/>
        <v>0</v>
      </c>
      <c r="AI207" s="22">
        <f t="shared" si="212"/>
        <v>0</v>
      </c>
      <c r="AJ207" s="22">
        <f t="shared" si="213"/>
        <v>0</v>
      </c>
      <c r="AK207" s="22">
        <f t="shared" si="207"/>
        <v>0</v>
      </c>
      <c r="AL207" s="22">
        <f t="shared" si="208"/>
        <v>34.35</v>
      </c>
      <c r="AM207" s="22">
        <f t="shared" si="214"/>
        <v>1169205.3</v>
      </c>
      <c r="AN207" s="22">
        <f t="shared" si="215"/>
        <v>1157478.17</v>
      </c>
      <c r="AO207" s="22">
        <f t="shared" si="216"/>
        <v>11727.13</v>
      </c>
      <c r="AP207" s="22">
        <f t="shared" si="217"/>
        <v>445244.7</v>
      </c>
      <c r="AQ207" s="22">
        <f t="shared" si="209"/>
        <v>1614450</v>
      </c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s="3" customFormat="1" hidden="1" x14ac:dyDescent="0.25">
      <c r="A208" s="17"/>
      <c r="B208" s="18" t="s">
        <v>65</v>
      </c>
      <c r="C208" s="19" t="s">
        <v>58</v>
      </c>
      <c r="D208" s="19"/>
      <c r="E208" s="19"/>
      <c r="F208" s="19"/>
      <c r="G208" s="19"/>
      <c r="H208" s="19"/>
      <c r="I208" s="20">
        <v>2</v>
      </c>
      <c r="J208" s="24">
        <v>1</v>
      </c>
      <c r="K208" s="36">
        <v>2</v>
      </c>
      <c r="L208" s="22">
        <v>34.299999999999997</v>
      </c>
      <c r="M208" s="22">
        <v>34038</v>
      </c>
      <c r="N208" s="28">
        <v>47000</v>
      </c>
      <c r="O208" s="60">
        <f t="shared" si="165"/>
        <v>0.98997000000000002</v>
      </c>
      <c r="P208" s="60">
        <v>1.0030000000000001E-2</v>
      </c>
      <c r="Q208" s="32">
        <f t="shared" si="202"/>
        <v>1612100</v>
      </c>
      <c r="R208" s="32">
        <f t="shared" si="203"/>
        <v>1155793.3400000001</v>
      </c>
      <c r="S208" s="32">
        <f t="shared" si="204"/>
        <v>11710.06</v>
      </c>
      <c r="T208" s="32">
        <f t="shared" si="205"/>
        <v>444596.6</v>
      </c>
      <c r="U208" s="88">
        <v>0</v>
      </c>
      <c r="V208" s="23">
        <v>44196</v>
      </c>
      <c r="W208" s="17" t="s">
        <v>59</v>
      </c>
      <c r="X208" s="17"/>
      <c r="Y208" s="17"/>
      <c r="Z208" s="17"/>
      <c r="AA208" s="17"/>
      <c r="AB208" s="17"/>
      <c r="AC208" s="17"/>
      <c r="AD208" s="22">
        <f t="shared" si="206"/>
        <v>34.299999999999997</v>
      </c>
      <c r="AE208" s="22">
        <f t="shared" si="210"/>
        <v>1167503.3999999999</v>
      </c>
      <c r="AF208" s="22"/>
      <c r="AG208" s="22"/>
      <c r="AH208" s="22">
        <f t="shared" si="211"/>
        <v>1155793.3400000001</v>
      </c>
      <c r="AI208" s="22">
        <f t="shared" si="212"/>
        <v>11710.06</v>
      </c>
      <c r="AJ208" s="22">
        <f t="shared" si="213"/>
        <v>444596.6</v>
      </c>
      <c r="AK208" s="22">
        <f t="shared" si="207"/>
        <v>1612100</v>
      </c>
      <c r="AL208" s="22">
        <f t="shared" si="208"/>
        <v>0</v>
      </c>
      <c r="AM208" s="22">
        <f t="shared" si="214"/>
        <v>0</v>
      </c>
      <c r="AN208" s="22">
        <f t="shared" si="215"/>
        <v>0</v>
      </c>
      <c r="AO208" s="22">
        <f t="shared" si="216"/>
        <v>0</v>
      </c>
      <c r="AP208" s="22">
        <f t="shared" si="217"/>
        <v>0</v>
      </c>
      <c r="AQ208" s="22">
        <f t="shared" si="209"/>
        <v>0</v>
      </c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s="3" customFormat="1" hidden="1" x14ac:dyDescent="0.25">
      <c r="A209" s="17">
        <v>17</v>
      </c>
      <c r="B209" s="18" t="s">
        <v>114</v>
      </c>
      <c r="C209" s="19"/>
      <c r="D209" s="19"/>
      <c r="E209" s="19"/>
      <c r="F209" s="19"/>
      <c r="G209" s="19"/>
      <c r="H209" s="19"/>
      <c r="I209" s="20">
        <f>SUM(I210:I215)</f>
        <v>9</v>
      </c>
      <c r="J209" s="20">
        <f t="shared" ref="J209:L209" si="218">SUM(J210:J215)</f>
        <v>6</v>
      </c>
      <c r="K209" s="20">
        <f t="shared" si="218"/>
        <v>9</v>
      </c>
      <c r="L209" s="21">
        <f t="shared" si="218"/>
        <v>152.69999999999999</v>
      </c>
      <c r="M209" s="22"/>
      <c r="N209" s="22"/>
      <c r="O209" s="22"/>
      <c r="P209" s="22"/>
      <c r="Q209" s="21">
        <f t="shared" ref="Q209:U209" si="219">SUM(Q210:Q215)</f>
        <v>7176900</v>
      </c>
      <c r="R209" s="21">
        <f t="shared" si="219"/>
        <v>5145470.66</v>
      </c>
      <c r="S209" s="21">
        <f t="shared" si="219"/>
        <v>52131.94</v>
      </c>
      <c r="T209" s="21">
        <f t="shared" si="219"/>
        <v>1979297.4</v>
      </c>
      <c r="U209" s="21">
        <f t="shared" si="219"/>
        <v>0</v>
      </c>
      <c r="V209" s="23">
        <v>44196</v>
      </c>
      <c r="W209" s="17"/>
      <c r="X209" s="17"/>
      <c r="Y209" s="17"/>
      <c r="Z209" s="17"/>
      <c r="AA209" s="17"/>
      <c r="AB209" s="17"/>
      <c r="AC209" s="17"/>
      <c r="AD209" s="21">
        <f t="shared" ref="AD209:AZ209" si="220">SUM(AD210:AD215)</f>
        <v>77.7</v>
      </c>
      <c r="AE209" s="22">
        <f t="shared" si="210"/>
        <v>2644752.6</v>
      </c>
      <c r="AF209" s="22"/>
      <c r="AG209" s="22"/>
      <c r="AH209" s="22">
        <f t="shared" si="211"/>
        <v>2618225.73</v>
      </c>
      <c r="AI209" s="22">
        <f t="shared" si="212"/>
        <v>26526.87</v>
      </c>
      <c r="AJ209" s="22">
        <f t="shared" si="213"/>
        <v>1007147.4</v>
      </c>
      <c r="AK209" s="21">
        <f t="shared" si="220"/>
        <v>3651900</v>
      </c>
      <c r="AL209" s="21">
        <f t="shared" si="220"/>
        <v>75</v>
      </c>
      <c r="AM209" s="22">
        <f t="shared" si="214"/>
        <v>2552850</v>
      </c>
      <c r="AN209" s="22">
        <f t="shared" si="215"/>
        <v>2527244.91</v>
      </c>
      <c r="AO209" s="22">
        <f t="shared" si="216"/>
        <v>25605.09</v>
      </c>
      <c r="AP209" s="22">
        <f t="shared" si="217"/>
        <v>972150</v>
      </c>
      <c r="AQ209" s="21">
        <f t="shared" si="220"/>
        <v>3525000</v>
      </c>
      <c r="AR209" s="21">
        <f t="shared" si="220"/>
        <v>0</v>
      </c>
      <c r="AS209" s="21">
        <f t="shared" si="220"/>
        <v>0</v>
      </c>
      <c r="AT209" s="21">
        <f t="shared" si="220"/>
        <v>0</v>
      </c>
      <c r="AU209" s="21">
        <f t="shared" si="220"/>
        <v>0</v>
      </c>
      <c r="AV209" s="21">
        <f t="shared" si="220"/>
        <v>0</v>
      </c>
      <c r="AW209" s="21">
        <f t="shared" si="220"/>
        <v>0</v>
      </c>
      <c r="AX209" s="21">
        <f t="shared" si="220"/>
        <v>0</v>
      </c>
      <c r="AY209" s="21">
        <f t="shared" si="220"/>
        <v>0</v>
      </c>
      <c r="AZ209" s="21">
        <f t="shared" si="220"/>
        <v>0</v>
      </c>
      <c r="BA209" s="17"/>
      <c r="BB209" s="17"/>
      <c r="BC209" s="17"/>
      <c r="BD209" s="17"/>
    </row>
    <row r="210" spans="1:56" s="3" customFormat="1" hidden="1" x14ac:dyDescent="0.25">
      <c r="A210" s="17"/>
      <c r="B210" s="18" t="s">
        <v>57</v>
      </c>
      <c r="C210" s="19"/>
      <c r="D210" s="26" t="s">
        <v>62</v>
      </c>
      <c r="E210" s="26"/>
      <c r="F210" s="26"/>
      <c r="G210" s="26"/>
      <c r="H210" s="26"/>
      <c r="I210" s="142">
        <v>2</v>
      </c>
      <c r="J210" s="24">
        <v>1</v>
      </c>
      <c r="K210" s="142">
        <v>3</v>
      </c>
      <c r="L210" s="88">
        <v>37.700000000000003</v>
      </c>
      <c r="M210" s="22">
        <v>34038</v>
      </c>
      <c r="N210" s="28">
        <v>47000</v>
      </c>
      <c r="O210" s="60">
        <f t="shared" si="165"/>
        <v>0.98997000000000002</v>
      </c>
      <c r="P210" s="60">
        <v>1.0030000000000001E-2</v>
      </c>
      <c r="Q210" s="32">
        <f t="shared" ref="Q210:Q215" si="221">L210*N210</f>
        <v>1771900</v>
      </c>
      <c r="R210" s="32">
        <f t="shared" ref="R210:R215" si="222">IF(N210&lt;M210,(L210*M210*O210)*N210/M210,L210*M210*O210)</f>
        <v>1270361.78</v>
      </c>
      <c r="S210" s="32">
        <f t="shared" ref="S210:S215" si="223">IF(N210&lt;M210,(L210*M210*P210)*N210/M210,L210*M210*P210)</f>
        <v>12870.82</v>
      </c>
      <c r="T210" s="32">
        <f t="shared" ref="T210:T215" si="224">Q210-R210-S210-U210</f>
        <v>488667.4</v>
      </c>
      <c r="U210" s="88">
        <v>0</v>
      </c>
      <c r="V210" s="23">
        <v>44196</v>
      </c>
      <c r="W210" s="17"/>
      <c r="X210" s="17" t="s">
        <v>59</v>
      </c>
      <c r="Y210" s="17"/>
      <c r="Z210" s="17"/>
      <c r="AA210" s="17"/>
      <c r="AB210" s="17"/>
      <c r="AC210" s="17"/>
      <c r="AD210" s="22">
        <f t="shared" ref="AD210:AD215" si="225">IF(W210&gt;0,L210,0)</f>
        <v>0</v>
      </c>
      <c r="AE210" s="22">
        <f t="shared" si="210"/>
        <v>0</v>
      </c>
      <c r="AF210" s="22"/>
      <c r="AG210" s="22"/>
      <c r="AH210" s="22">
        <f t="shared" si="211"/>
        <v>0</v>
      </c>
      <c r="AI210" s="22">
        <f t="shared" si="212"/>
        <v>0</v>
      </c>
      <c r="AJ210" s="22">
        <f t="shared" si="213"/>
        <v>0</v>
      </c>
      <c r="AK210" s="22">
        <f t="shared" ref="AK210:AK215" si="226">IF(W210&gt;0,Q210,0)</f>
        <v>0</v>
      </c>
      <c r="AL210" s="22">
        <f t="shared" ref="AL210:AL215" si="227">IF(X210&gt;0,L210,0)</f>
        <v>37.700000000000003</v>
      </c>
      <c r="AM210" s="22">
        <f t="shared" si="214"/>
        <v>1283232.6000000001</v>
      </c>
      <c r="AN210" s="22">
        <f t="shared" si="215"/>
        <v>1270361.78</v>
      </c>
      <c r="AO210" s="22">
        <f t="shared" si="216"/>
        <v>12870.82</v>
      </c>
      <c r="AP210" s="22">
        <f t="shared" si="217"/>
        <v>488667.4</v>
      </c>
      <c r="AQ210" s="22">
        <f t="shared" ref="AQ210:AQ215" si="228">IF(X210&gt;0,Q210,0)</f>
        <v>1771900</v>
      </c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s="3" customFormat="1" hidden="1" x14ac:dyDescent="0.25">
      <c r="A211" s="17"/>
      <c r="B211" s="18" t="s">
        <v>60</v>
      </c>
      <c r="C211" s="19"/>
      <c r="D211" s="26" t="s">
        <v>62</v>
      </c>
      <c r="E211" s="26"/>
      <c r="F211" s="26"/>
      <c r="G211" s="26"/>
      <c r="H211" s="26"/>
      <c r="I211" s="143">
        <v>1</v>
      </c>
      <c r="J211" s="24">
        <v>1</v>
      </c>
      <c r="K211" s="143">
        <v>2</v>
      </c>
      <c r="L211" s="134">
        <v>37.299999999999997</v>
      </c>
      <c r="M211" s="22">
        <v>34038</v>
      </c>
      <c r="N211" s="28">
        <v>47000</v>
      </c>
      <c r="O211" s="60">
        <f t="shared" si="165"/>
        <v>0.98997000000000002</v>
      </c>
      <c r="P211" s="60">
        <v>1.0030000000000001E-2</v>
      </c>
      <c r="Q211" s="32">
        <f t="shared" si="221"/>
        <v>1753100</v>
      </c>
      <c r="R211" s="32">
        <f t="shared" si="222"/>
        <v>1256883.1399999999</v>
      </c>
      <c r="S211" s="32">
        <f t="shared" si="223"/>
        <v>12734.26</v>
      </c>
      <c r="T211" s="32">
        <f t="shared" si="224"/>
        <v>483482.6</v>
      </c>
      <c r="U211" s="88">
        <v>0</v>
      </c>
      <c r="V211" s="23">
        <v>44196</v>
      </c>
      <c r="W211" s="17"/>
      <c r="X211" s="17" t="s">
        <v>59</v>
      </c>
      <c r="Y211" s="17"/>
      <c r="Z211" s="17"/>
      <c r="AA211" s="17"/>
      <c r="AB211" s="17"/>
      <c r="AC211" s="17"/>
      <c r="AD211" s="22">
        <f t="shared" si="225"/>
        <v>0</v>
      </c>
      <c r="AE211" s="22">
        <f t="shared" si="210"/>
        <v>0</v>
      </c>
      <c r="AF211" s="22"/>
      <c r="AG211" s="22"/>
      <c r="AH211" s="22">
        <f t="shared" si="211"/>
        <v>0</v>
      </c>
      <c r="AI211" s="22">
        <f t="shared" si="212"/>
        <v>0</v>
      </c>
      <c r="AJ211" s="22">
        <f t="shared" si="213"/>
        <v>0</v>
      </c>
      <c r="AK211" s="22">
        <f t="shared" si="226"/>
        <v>0</v>
      </c>
      <c r="AL211" s="22">
        <f t="shared" si="227"/>
        <v>37.299999999999997</v>
      </c>
      <c r="AM211" s="22">
        <f t="shared" si="214"/>
        <v>1269617.3999999999</v>
      </c>
      <c r="AN211" s="22">
        <f t="shared" si="215"/>
        <v>1256883.1399999999</v>
      </c>
      <c r="AO211" s="22">
        <f t="shared" si="216"/>
        <v>12734.26</v>
      </c>
      <c r="AP211" s="22">
        <f t="shared" si="217"/>
        <v>483482.6</v>
      </c>
      <c r="AQ211" s="22">
        <f t="shared" si="228"/>
        <v>1753100</v>
      </c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s="3" customFormat="1" hidden="1" x14ac:dyDescent="0.25">
      <c r="A212" s="17"/>
      <c r="B212" s="18" t="s">
        <v>61</v>
      </c>
      <c r="C212" s="19" t="s">
        <v>58</v>
      </c>
      <c r="D212" s="19"/>
      <c r="E212" s="19"/>
      <c r="F212" s="19"/>
      <c r="G212" s="19"/>
      <c r="H212" s="19"/>
      <c r="I212" s="142">
        <v>2</v>
      </c>
      <c r="J212" s="24">
        <v>1</v>
      </c>
      <c r="K212" s="142">
        <v>1</v>
      </c>
      <c r="L212" s="88">
        <v>19.399999999999999</v>
      </c>
      <c r="M212" s="22">
        <v>34038</v>
      </c>
      <c r="N212" s="28">
        <v>47000</v>
      </c>
      <c r="O212" s="60">
        <f t="shared" si="165"/>
        <v>0.98997000000000002</v>
      </c>
      <c r="P212" s="60">
        <v>1.0030000000000001E-2</v>
      </c>
      <c r="Q212" s="32">
        <f t="shared" si="221"/>
        <v>911800</v>
      </c>
      <c r="R212" s="32">
        <f t="shared" si="222"/>
        <v>653714.02</v>
      </c>
      <c r="S212" s="32">
        <f t="shared" si="223"/>
        <v>6623.18</v>
      </c>
      <c r="T212" s="32">
        <f t="shared" si="224"/>
        <v>251462.8</v>
      </c>
      <c r="U212" s="88">
        <v>0</v>
      </c>
      <c r="V212" s="23">
        <v>44196</v>
      </c>
      <c r="W212" s="17" t="s">
        <v>59</v>
      </c>
      <c r="X212" s="17"/>
      <c r="Y212" s="17"/>
      <c r="Z212" s="17"/>
      <c r="AA212" s="17"/>
      <c r="AB212" s="17"/>
      <c r="AC212" s="17"/>
      <c r="AD212" s="22">
        <f t="shared" si="225"/>
        <v>19.399999999999999</v>
      </c>
      <c r="AE212" s="22">
        <f t="shared" si="210"/>
        <v>660337.19999999995</v>
      </c>
      <c r="AF212" s="22"/>
      <c r="AG212" s="22"/>
      <c r="AH212" s="22">
        <f t="shared" si="211"/>
        <v>653714.02</v>
      </c>
      <c r="AI212" s="22">
        <f t="shared" si="212"/>
        <v>6623.18</v>
      </c>
      <c r="AJ212" s="22">
        <f t="shared" si="213"/>
        <v>251462.8</v>
      </c>
      <c r="AK212" s="22">
        <f t="shared" si="226"/>
        <v>911800</v>
      </c>
      <c r="AL212" s="22">
        <f t="shared" si="227"/>
        <v>0</v>
      </c>
      <c r="AM212" s="22">
        <f t="shared" si="214"/>
        <v>0</v>
      </c>
      <c r="AN212" s="22">
        <f t="shared" si="215"/>
        <v>0</v>
      </c>
      <c r="AO212" s="22">
        <f t="shared" si="216"/>
        <v>0</v>
      </c>
      <c r="AP212" s="22">
        <f t="shared" si="217"/>
        <v>0</v>
      </c>
      <c r="AQ212" s="22">
        <f t="shared" si="228"/>
        <v>0</v>
      </c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s="3" customFormat="1" hidden="1" x14ac:dyDescent="0.25">
      <c r="A213" s="17"/>
      <c r="B213" s="18" t="s">
        <v>65</v>
      </c>
      <c r="C213" s="19" t="s">
        <v>58</v>
      </c>
      <c r="D213" s="19"/>
      <c r="E213" s="19"/>
      <c r="F213" s="19"/>
      <c r="G213" s="19"/>
      <c r="H213" s="19"/>
      <c r="I213" s="142">
        <v>1</v>
      </c>
      <c r="J213" s="24">
        <v>1</v>
      </c>
      <c r="K213" s="142">
        <v>1</v>
      </c>
      <c r="L213" s="88">
        <v>21</v>
      </c>
      <c r="M213" s="22">
        <v>34038</v>
      </c>
      <c r="N213" s="28">
        <v>47000</v>
      </c>
      <c r="O213" s="60">
        <f t="shared" si="165"/>
        <v>0.98997000000000002</v>
      </c>
      <c r="P213" s="60">
        <v>1.0030000000000001E-2</v>
      </c>
      <c r="Q213" s="32">
        <f t="shared" si="221"/>
        <v>987000</v>
      </c>
      <c r="R213" s="32">
        <f t="shared" si="222"/>
        <v>707628.58</v>
      </c>
      <c r="S213" s="32">
        <f t="shared" si="223"/>
        <v>7169.42</v>
      </c>
      <c r="T213" s="32">
        <f t="shared" si="224"/>
        <v>272202</v>
      </c>
      <c r="U213" s="88">
        <v>0</v>
      </c>
      <c r="V213" s="23">
        <v>44196</v>
      </c>
      <c r="W213" s="17" t="s">
        <v>59</v>
      </c>
      <c r="X213" s="17"/>
      <c r="Y213" s="17"/>
      <c r="Z213" s="17"/>
      <c r="AA213" s="17"/>
      <c r="AB213" s="17"/>
      <c r="AC213" s="17"/>
      <c r="AD213" s="22">
        <f t="shared" si="225"/>
        <v>21</v>
      </c>
      <c r="AE213" s="22">
        <f t="shared" si="210"/>
        <v>714798</v>
      </c>
      <c r="AF213" s="22"/>
      <c r="AG213" s="22"/>
      <c r="AH213" s="22">
        <f t="shared" si="211"/>
        <v>707628.58</v>
      </c>
      <c r="AI213" s="22">
        <f t="shared" si="212"/>
        <v>7169.42</v>
      </c>
      <c r="AJ213" s="22">
        <f t="shared" si="213"/>
        <v>272202</v>
      </c>
      <c r="AK213" s="22">
        <f t="shared" si="226"/>
        <v>987000</v>
      </c>
      <c r="AL213" s="22">
        <f t="shared" si="227"/>
        <v>0</v>
      </c>
      <c r="AM213" s="22">
        <f t="shared" si="214"/>
        <v>0</v>
      </c>
      <c r="AN213" s="22">
        <f t="shared" si="215"/>
        <v>0</v>
      </c>
      <c r="AO213" s="22">
        <f t="shared" si="216"/>
        <v>0</v>
      </c>
      <c r="AP213" s="22">
        <f t="shared" si="217"/>
        <v>0</v>
      </c>
      <c r="AQ213" s="22">
        <f t="shared" si="228"/>
        <v>0</v>
      </c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s="3" customFormat="1" ht="15.75" hidden="1" customHeight="1" x14ac:dyDescent="0.25">
      <c r="A214" s="17"/>
      <c r="B214" s="18" t="s">
        <v>66</v>
      </c>
      <c r="C214" s="19" t="s">
        <v>58</v>
      </c>
      <c r="D214" s="19"/>
      <c r="E214" s="19"/>
      <c r="F214" s="19"/>
      <c r="G214" s="19"/>
      <c r="H214" s="19"/>
      <c r="I214" s="143">
        <v>1</v>
      </c>
      <c r="J214" s="24">
        <v>1</v>
      </c>
      <c r="K214" s="143">
        <v>1</v>
      </c>
      <c r="L214" s="134">
        <v>18.8</v>
      </c>
      <c r="M214" s="22">
        <v>34038</v>
      </c>
      <c r="N214" s="28">
        <v>47000</v>
      </c>
      <c r="O214" s="60">
        <f t="shared" si="165"/>
        <v>0.98997000000000002</v>
      </c>
      <c r="P214" s="60">
        <v>1.0030000000000001E-2</v>
      </c>
      <c r="Q214" s="32">
        <f t="shared" si="221"/>
        <v>883600</v>
      </c>
      <c r="R214" s="32">
        <f t="shared" si="222"/>
        <v>633496.06000000006</v>
      </c>
      <c r="S214" s="32">
        <f t="shared" si="223"/>
        <v>6418.34</v>
      </c>
      <c r="T214" s="32">
        <f t="shared" si="224"/>
        <v>243685.6</v>
      </c>
      <c r="U214" s="88">
        <v>0</v>
      </c>
      <c r="V214" s="23">
        <v>44196</v>
      </c>
      <c r="W214" s="17" t="s">
        <v>59</v>
      </c>
      <c r="X214" s="17"/>
      <c r="Y214" s="17"/>
      <c r="Z214" s="17"/>
      <c r="AA214" s="17"/>
      <c r="AB214" s="17"/>
      <c r="AC214" s="17"/>
      <c r="AD214" s="22">
        <f t="shared" si="225"/>
        <v>18.8</v>
      </c>
      <c r="AE214" s="22">
        <f t="shared" si="210"/>
        <v>639914.4</v>
      </c>
      <c r="AF214" s="22"/>
      <c r="AG214" s="22"/>
      <c r="AH214" s="22">
        <f t="shared" si="211"/>
        <v>633496.06000000006</v>
      </c>
      <c r="AI214" s="22">
        <f t="shared" si="212"/>
        <v>6418.34</v>
      </c>
      <c r="AJ214" s="22">
        <f t="shared" si="213"/>
        <v>243685.6</v>
      </c>
      <c r="AK214" s="22">
        <f t="shared" si="226"/>
        <v>883600</v>
      </c>
      <c r="AL214" s="22">
        <f t="shared" si="227"/>
        <v>0</v>
      </c>
      <c r="AM214" s="22">
        <f t="shared" si="214"/>
        <v>0</v>
      </c>
      <c r="AN214" s="22">
        <f t="shared" si="215"/>
        <v>0</v>
      </c>
      <c r="AO214" s="22">
        <f t="shared" si="216"/>
        <v>0</v>
      </c>
      <c r="AP214" s="22">
        <f t="shared" si="217"/>
        <v>0</v>
      </c>
      <c r="AQ214" s="22">
        <f t="shared" si="228"/>
        <v>0</v>
      </c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s="3" customFormat="1" hidden="1" x14ac:dyDescent="0.25">
      <c r="A215" s="17"/>
      <c r="B215" s="18" t="s">
        <v>67</v>
      </c>
      <c r="C215" s="19" t="s">
        <v>58</v>
      </c>
      <c r="D215" s="19"/>
      <c r="E215" s="19"/>
      <c r="F215" s="19"/>
      <c r="G215" s="19"/>
      <c r="H215" s="19"/>
      <c r="I215" s="142">
        <v>2</v>
      </c>
      <c r="J215" s="24">
        <v>1</v>
      </c>
      <c r="K215" s="142">
        <v>1</v>
      </c>
      <c r="L215" s="88">
        <v>18.5</v>
      </c>
      <c r="M215" s="22">
        <v>34038</v>
      </c>
      <c r="N215" s="28">
        <v>47000</v>
      </c>
      <c r="O215" s="60">
        <f t="shared" si="165"/>
        <v>0.98997000000000002</v>
      </c>
      <c r="P215" s="60">
        <v>1.0030000000000001E-2</v>
      </c>
      <c r="Q215" s="32">
        <f t="shared" si="221"/>
        <v>869500</v>
      </c>
      <c r="R215" s="32">
        <f t="shared" si="222"/>
        <v>623387.07999999996</v>
      </c>
      <c r="S215" s="32">
        <f t="shared" si="223"/>
        <v>6315.92</v>
      </c>
      <c r="T215" s="32">
        <f t="shared" si="224"/>
        <v>239797</v>
      </c>
      <c r="U215" s="88">
        <v>0</v>
      </c>
      <c r="V215" s="23">
        <v>44196</v>
      </c>
      <c r="W215" s="17" t="s">
        <v>59</v>
      </c>
      <c r="X215" s="17"/>
      <c r="Y215" s="17"/>
      <c r="Z215" s="17"/>
      <c r="AA215" s="17"/>
      <c r="AB215" s="17"/>
      <c r="AC215" s="17"/>
      <c r="AD215" s="22">
        <f t="shared" si="225"/>
        <v>18.5</v>
      </c>
      <c r="AE215" s="22">
        <f t="shared" si="210"/>
        <v>629703</v>
      </c>
      <c r="AF215" s="22"/>
      <c r="AG215" s="22"/>
      <c r="AH215" s="22">
        <f t="shared" si="211"/>
        <v>623387.07999999996</v>
      </c>
      <c r="AI215" s="22">
        <f t="shared" si="212"/>
        <v>6315.92</v>
      </c>
      <c r="AJ215" s="22">
        <f t="shared" si="213"/>
        <v>239797</v>
      </c>
      <c r="AK215" s="22">
        <f t="shared" si="226"/>
        <v>869500</v>
      </c>
      <c r="AL215" s="22">
        <f t="shared" si="227"/>
        <v>0</v>
      </c>
      <c r="AM215" s="22">
        <f t="shared" si="214"/>
        <v>0</v>
      </c>
      <c r="AN215" s="22">
        <f t="shared" si="215"/>
        <v>0</v>
      </c>
      <c r="AO215" s="22">
        <f t="shared" si="216"/>
        <v>0</v>
      </c>
      <c r="AP215" s="22">
        <f t="shared" si="217"/>
        <v>0</v>
      </c>
      <c r="AQ215" s="22">
        <f t="shared" si="228"/>
        <v>0</v>
      </c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s="35" customFormat="1" hidden="1" x14ac:dyDescent="0.25">
      <c r="A216" s="24">
        <v>18</v>
      </c>
      <c r="B216" s="25" t="s">
        <v>115</v>
      </c>
      <c r="C216" s="26"/>
      <c r="D216" s="26"/>
      <c r="E216" s="26"/>
      <c r="F216" s="26"/>
      <c r="G216" s="26"/>
      <c r="H216" s="26"/>
      <c r="I216" s="27">
        <f>SUM(I217:I224)</f>
        <v>22</v>
      </c>
      <c r="J216" s="27">
        <f t="shared" ref="J216:L216" si="229">SUM(J217:J224)</f>
        <v>8</v>
      </c>
      <c r="K216" s="28">
        <f t="shared" si="229"/>
        <v>12</v>
      </c>
      <c r="L216" s="28">
        <f t="shared" si="229"/>
        <v>180.2</v>
      </c>
      <c r="M216" s="28"/>
      <c r="N216" s="28"/>
      <c r="O216" s="28"/>
      <c r="P216" s="28"/>
      <c r="Q216" s="28">
        <f t="shared" ref="Q216:U216" si="230">SUM(Q217:Q224)</f>
        <v>8469400</v>
      </c>
      <c r="R216" s="28">
        <f t="shared" si="230"/>
        <v>6072127.1100000003</v>
      </c>
      <c r="S216" s="28">
        <f t="shared" si="230"/>
        <v>61520.49</v>
      </c>
      <c r="T216" s="28">
        <f t="shared" si="230"/>
        <v>2335752.4</v>
      </c>
      <c r="U216" s="28">
        <f t="shared" si="230"/>
        <v>0</v>
      </c>
      <c r="V216" s="29">
        <v>44196</v>
      </c>
      <c r="W216" s="24"/>
      <c r="X216" s="24"/>
      <c r="Y216" s="24"/>
      <c r="Z216" s="24"/>
      <c r="AA216" s="24"/>
      <c r="AB216" s="24"/>
      <c r="AC216" s="24"/>
      <c r="AD216" s="28">
        <f t="shared" ref="AD216:AZ216" si="231">SUM(AD217:AD224)</f>
        <v>146.1</v>
      </c>
      <c r="AE216" s="22">
        <f t="shared" si="210"/>
        <v>4972951.8</v>
      </c>
      <c r="AF216" s="22"/>
      <c r="AG216" s="22"/>
      <c r="AH216" s="22">
        <f t="shared" si="211"/>
        <v>4923073.09</v>
      </c>
      <c r="AI216" s="22">
        <f t="shared" si="212"/>
        <v>49878.71</v>
      </c>
      <c r="AJ216" s="22">
        <f t="shared" si="213"/>
        <v>1893748.2</v>
      </c>
      <c r="AK216" s="28">
        <f t="shared" si="231"/>
        <v>6866700</v>
      </c>
      <c r="AL216" s="28">
        <f t="shared" si="231"/>
        <v>34.1</v>
      </c>
      <c r="AM216" s="22">
        <f t="shared" si="214"/>
        <v>1160695.8</v>
      </c>
      <c r="AN216" s="22">
        <f t="shared" si="215"/>
        <v>1149054.02</v>
      </c>
      <c r="AO216" s="22">
        <f t="shared" si="216"/>
        <v>11641.78</v>
      </c>
      <c r="AP216" s="22">
        <f t="shared" si="217"/>
        <v>442004.2</v>
      </c>
      <c r="AQ216" s="28">
        <f t="shared" si="231"/>
        <v>1602700</v>
      </c>
      <c r="AR216" s="28">
        <f t="shared" si="231"/>
        <v>0</v>
      </c>
      <c r="AS216" s="28">
        <f t="shared" si="231"/>
        <v>0</v>
      </c>
      <c r="AT216" s="28">
        <f t="shared" si="231"/>
        <v>0</v>
      </c>
      <c r="AU216" s="28">
        <f t="shared" si="231"/>
        <v>0</v>
      </c>
      <c r="AV216" s="28">
        <f t="shared" si="231"/>
        <v>0</v>
      </c>
      <c r="AW216" s="28">
        <f t="shared" si="231"/>
        <v>0</v>
      </c>
      <c r="AX216" s="28">
        <f t="shared" si="231"/>
        <v>0</v>
      </c>
      <c r="AY216" s="28">
        <f t="shared" si="231"/>
        <v>0</v>
      </c>
      <c r="AZ216" s="28">
        <f t="shared" si="231"/>
        <v>0</v>
      </c>
      <c r="BA216" s="24"/>
      <c r="BB216" s="24"/>
      <c r="BC216" s="24"/>
      <c r="BD216" s="24"/>
    </row>
    <row r="217" spans="1:56" s="3" customFormat="1" hidden="1" x14ac:dyDescent="0.25">
      <c r="A217" s="17"/>
      <c r="B217" s="18" t="s">
        <v>57</v>
      </c>
      <c r="C217" s="19"/>
      <c r="D217" s="26" t="s">
        <v>62</v>
      </c>
      <c r="E217" s="26"/>
      <c r="F217" s="26"/>
      <c r="G217" s="26"/>
      <c r="H217" s="26"/>
      <c r="I217" s="20">
        <v>1</v>
      </c>
      <c r="J217" s="24">
        <v>1</v>
      </c>
      <c r="K217" s="17">
        <v>1</v>
      </c>
      <c r="L217" s="134">
        <v>14.8</v>
      </c>
      <c r="M217" s="22">
        <v>34038</v>
      </c>
      <c r="N217" s="28">
        <v>47000</v>
      </c>
      <c r="O217" s="60">
        <f t="shared" si="165"/>
        <v>0.98997000000000002</v>
      </c>
      <c r="P217" s="60">
        <v>1.0030000000000001E-2</v>
      </c>
      <c r="Q217" s="32">
        <f t="shared" ref="Q217:Q224" si="232">L217*N217</f>
        <v>695600</v>
      </c>
      <c r="R217" s="32">
        <f t="shared" ref="R217:R224" si="233">IF(N217&lt;M217,(L217*M217*O217)*N217/M217,L217*M217*O217)</f>
        <v>498709.66</v>
      </c>
      <c r="S217" s="32">
        <f t="shared" ref="S217:S224" si="234">IF(N217&lt;M217,(L217*M217*P217)*N217/M217,L217*M217*P217)</f>
        <v>5052.74</v>
      </c>
      <c r="T217" s="32">
        <f t="shared" ref="T217:T224" si="235">Q217-R217-S217-U217</f>
        <v>191837.6</v>
      </c>
      <c r="U217" s="88">
        <v>0</v>
      </c>
      <c r="V217" s="23">
        <v>44196</v>
      </c>
      <c r="W217" s="17"/>
      <c r="X217" s="17" t="s">
        <v>59</v>
      </c>
      <c r="Y217" s="17"/>
      <c r="Z217" s="17"/>
      <c r="AA217" s="17"/>
      <c r="AB217" s="17"/>
      <c r="AC217" s="17"/>
      <c r="AD217" s="22">
        <f t="shared" ref="AD217:AD224" si="236">IF(W217&gt;0,L217,0)</f>
        <v>0</v>
      </c>
      <c r="AE217" s="22">
        <f t="shared" si="210"/>
        <v>0</v>
      </c>
      <c r="AF217" s="22"/>
      <c r="AG217" s="22"/>
      <c r="AH217" s="22">
        <f t="shared" si="211"/>
        <v>0</v>
      </c>
      <c r="AI217" s="22">
        <f t="shared" si="212"/>
        <v>0</v>
      </c>
      <c r="AJ217" s="22">
        <f t="shared" si="213"/>
        <v>0</v>
      </c>
      <c r="AK217" s="22">
        <f t="shared" ref="AK217:AK224" si="237">IF(W217&gt;0,Q217,0)</f>
        <v>0</v>
      </c>
      <c r="AL217" s="22">
        <f t="shared" ref="AL217:AL224" si="238">IF(X217&gt;0,L217,0)</f>
        <v>14.8</v>
      </c>
      <c r="AM217" s="22">
        <f t="shared" si="214"/>
        <v>503762.4</v>
      </c>
      <c r="AN217" s="22">
        <f t="shared" si="215"/>
        <v>498709.66</v>
      </c>
      <c r="AO217" s="22">
        <f t="shared" si="216"/>
        <v>5052.74</v>
      </c>
      <c r="AP217" s="22">
        <f t="shared" si="217"/>
        <v>191837.6</v>
      </c>
      <c r="AQ217" s="22">
        <f t="shared" ref="AQ217:AQ224" si="239">IF(X217&gt;0,Q217,0)</f>
        <v>695600</v>
      </c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s="3" customFormat="1" hidden="1" x14ac:dyDescent="0.25">
      <c r="A218" s="17"/>
      <c r="B218" s="18" t="s">
        <v>61</v>
      </c>
      <c r="C218" s="19" t="s">
        <v>58</v>
      </c>
      <c r="D218" s="19"/>
      <c r="E218" s="19"/>
      <c r="F218" s="19"/>
      <c r="G218" s="19"/>
      <c r="H218" s="19"/>
      <c r="I218" s="20">
        <v>4</v>
      </c>
      <c r="J218" s="24">
        <v>1</v>
      </c>
      <c r="K218" s="17">
        <v>2</v>
      </c>
      <c r="L218" s="88">
        <v>33.1</v>
      </c>
      <c r="M218" s="22">
        <v>34038</v>
      </c>
      <c r="N218" s="28">
        <v>47000</v>
      </c>
      <c r="O218" s="60">
        <f t="shared" si="165"/>
        <v>0.98997000000000002</v>
      </c>
      <c r="P218" s="60">
        <v>1.0030000000000001E-2</v>
      </c>
      <c r="Q218" s="32">
        <f t="shared" si="232"/>
        <v>1555700</v>
      </c>
      <c r="R218" s="32">
        <f t="shared" si="233"/>
        <v>1115357.42</v>
      </c>
      <c r="S218" s="32">
        <f t="shared" si="234"/>
        <v>11300.38</v>
      </c>
      <c r="T218" s="32">
        <f t="shared" si="235"/>
        <v>429042.2</v>
      </c>
      <c r="U218" s="88">
        <v>0</v>
      </c>
      <c r="V218" s="23">
        <v>44196</v>
      </c>
      <c r="W218" s="17" t="s">
        <v>59</v>
      </c>
      <c r="X218" s="17"/>
      <c r="Y218" s="17"/>
      <c r="Z218" s="17"/>
      <c r="AA218" s="17"/>
      <c r="AB218" s="17"/>
      <c r="AC218" s="17"/>
      <c r="AD218" s="22">
        <f t="shared" si="236"/>
        <v>33.1</v>
      </c>
      <c r="AE218" s="22">
        <f t="shared" si="210"/>
        <v>1126657.8</v>
      </c>
      <c r="AF218" s="22"/>
      <c r="AG218" s="22"/>
      <c r="AH218" s="22">
        <f t="shared" si="211"/>
        <v>1115357.42</v>
      </c>
      <c r="AI218" s="22">
        <f t="shared" si="212"/>
        <v>11300.38</v>
      </c>
      <c r="AJ218" s="22">
        <f t="shared" si="213"/>
        <v>429042.2</v>
      </c>
      <c r="AK218" s="22">
        <f t="shared" si="237"/>
        <v>1555700</v>
      </c>
      <c r="AL218" s="22">
        <f t="shared" si="238"/>
        <v>0</v>
      </c>
      <c r="AM218" s="22">
        <f t="shared" si="214"/>
        <v>0</v>
      </c>
      <c r="AN218" s="22">
        <f t="shared" si="215"/>
        <v>0</v>
      </c>
      <c r="AO218" s="22">
        <f t="shared" si="216"/>
        <v>0</v>
      </c>
      <c r="AP218" s="22">
        <f t="shared" si="217"/>
        <v>0</v>
      </c>
      <c r="AQ218" s="22">
        <f t="shared" si="239"/>
        <v>0</v>
      </c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s="3" customFormat="1" hidden="1" x14ac:dyDescent="0.25">
      <c r="A219" s="17"/>
      <c r="B219" s="18" t="s">
        <v>69</v>
      </c>
      <c r="C219" s="19" t="s">
        <v>58</v>
      </c>
      <c r="D219" s="19"/>
      <c r="E219" s="19"/>
      <c r="F219" s="19"/>
      <c r="G219" s="19"/>
      <c r="H219" s="19"/>
      <c r="I219" s="20">
        <v>1</v>
      </c>
      <c r="J219" s="24">
        <v>1</v>
      </c>
      <c r="K219" s="17">
        <v>1</v>
      </c>
      <c r="L219" s="22">
        <v>10.7</v>
      </c>
      <c r="M219" s="22">
        <v>34038</v>
      </c>
      <c r="N219" s="28">
        <v>47000</v>
      </c>
      <c r="O219" s="60">
        <f t="shared" si="165"/>
        <v>0.98997000000000002</v>
      </c>
      <c r="P219" s="60">
        <v>1.0030000000000001E-2</v>
      </c>
      <c r="Q219" s="32">
        <f t="shared" si="232"/>
        <v>502900</v>
      </c>
      <c r="R219" s="32">
        <f t="shared" si="233"/>
        <v>360553.61</v>
      </c>
      <c r="S219" s="32">
        <f t="shared" si="234"/>
        <v>3652.99</v>
      </c>
      <c r="T219" s="32">
        <f t="shared" si="235"/>
        <v>138693.4</v>
      </c>
      <c r="U219" s="88">
        <v>0</v>
      </c>
      <c r="V219" s="23">
        <v>44196</v>
      </c>
      <c r="W219" s="17" t="s">
        <v>59</v>
      </c>
      <c r="X219" s="17"/>
      <c r="Y219" s="17"/>
      <c r="Z219" s="17"/>
      <c r="AA219" s="17"/>
      <c r="AB219" s="17"/>
      <c r="AC219" s="17"/>
      <c r="AD219" s="22">
        <f t="shared" si="236"/>
        <v>10.7</v>
      </c>
      <c r="AE219" s="22">
        <f t="shared" si="210"/>
        <v>364206.6</v>
      </c>
      <c r="AF219" s="22"/>
      <c r="AG219" s="22"/>
      <c r="AH219" s="22">
        <f t="shared" si="211"/>
        <v>360553.61</v>
      </c>
      <c r="AI219" s="22">
        <f t="shared" si="212"/>
        <v>3652.99</v>
      </c>
      <c r="AJ219" s="22">
        <f t="shared" si="213"/>
        <v>138693.4</v>
      </c>
      <c r="AK219" s="22">
        <f t="shared" si="237"/>
        <v>502900</v>
      </c>
      <c r="AL219" s="22">
        <f t="shared" si="238"/>
        <v>0</v>
      </c>
      <c r="AM219" s="22">
        <f t="shared" si="214"/>
        <v>0</v>
      </c>
      <c r="AN219" s="22">
        <f t="shared" si="215"/>
        <v>0</v>
      </c>
      <c r="AO219" s="22">
        <f t="shared" si="216"/>
        <v>0</v>
      </c>
      <c r="AP219" s="22">
        <f t="shared" si="217"/>
        <v>0</v>
      </c>
      <c r="AQ219" s="22">
        <f t="shared" si="239"/>
        <v>0</v>
      </c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s="3" customFormat="1" hidden="1" x14ac:dyDescent="0.25">
      <c r="A220" s="17"/>
      <c r="B220" s="18" t="s">
        <v>70</v>
      </c>
      <c r="C220" s="19" t="s">
        <v>58</v>
      </c>
      <c r="D220" s="19"/>
      <c r="E220" s="19"/>
      <c r="F220" s="19"/>
      <c r="G220" s="19"/>
      <c r="H220" s="19"/>
      <c r="I220" s="20">
        <v>2</v>
      </c>
      <c r="J220" s="24">
        <v>1</v>
      </c>
      <c r="K220" s="17">
        <v>1</v>
      </c>
      <c r="L220" s="22">
        <v>18.8</v>
      </c>
      <c r="M220" s="22">
        <v>34038</v>
      </c>
      <c r="N220" s="28">
        <v>47000</v>
      </c>
      <c r="O220" s="60">
        <f t="shared" si="165"/>
        <v>0.98997000000000002</v>
      </c>
      <c r="P220" s="60">
        <v>1.0030000000000001E-2</v>
      </c>
      <c r="Q220" s="32">
        <f t="shared" si="232"/>
        <v>883600</v>
      </c>
      <c r="R220" s="32">
        <f t="shared" si="233"/>
        <v>633496.06000000006</v>
      </c>
      <c r="S220" s="32">
        <f t="shared" si="234"/>
        <v>6418.34</v>
      </c>
      <c r="T220" s="32">
        <f t="shared" si="235"/>
        <v>243685.6</v>
      </c>
      <c r="U220" s="88">
        <v>0</v>
      </c>
      <c r="V220" s="23">
        <v>44196</v>
      </c>
      <c r="W220" s="17" t="s">
        <v>59</v>
      </c>
      <c r="X220" s="17"/>
      <c r="Y220" s="17"/>
      <c r="Z220" s="17"/>
      <c r="AA220" s="17"/>
      <c r="AB220" s="17"/>
      <c r="AC220" s="17"/>
      <c r="AD220" s="22">
        <f t="shared" si="236"/>
        <v>18.8</v>
      </c>
      <c r="AE220" s="22">
        <f t="shared" si="210"/>
        <v>639914.4</v>
      </c>
      <c r="AF220" s="22"/>
      <c r="AG220" s="22"/>
      <c r="AH220" s="22">
        <f t="shared" si="211"/>
        <v>633496.06000000006</v>
      </c>
      <c r="AI220" s="22">
        <f t="shared" si="212"/>
        <v>6418.34</v>
      </c>
      <c r="AJ220" s="22">
        <f t="shared" si="213"/>
        <v>243685.6</v>
      </c>
      <c r="AK220" s="22">
        <f t="shared" si="237"/>
        <v>883600</v>
      </c>
      <c r="AL220" s="22">
        <f t="shared" si="238"/>
        <v>0</v>
      </c>
      <c r="AM220" s="22">
        <f t="shared" si="214"/>
        <v>0</v>
      </c>
      <c r="AN220" s="22">
        <f t="shared" si="215"/>
        <v>0</v>
      </c>
      <c r="AO220" s="22">
        <f t="shared" si="216"/>
        <v>0</v>
      </c>
      <c r="AP220" s="22">
        <f t="shared" si="217"/>
        <v>0</v>
      </c>
      <c r="AQ220" s="22">
        <f t="shared" si="239"/>
        <v>0</v>
      </c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s="3" customFormat="1" hidden="1" x14ac:dyDescent="0.25">
      <c r="A221" s="17"/>
      <c r="B221" s="18" t="s">
        <v>64</v>
      </c>
      <c r="C221" s="19" t="s">
        <v>58</v>
      </c>
      <c r="D221" s="19"/>
      <c r="E221" s="19"/>
      <c r="F221" s="19"/>
      <c r="G221" s="19"/>
      <c r="H221" s="19"/>
      <c r="I221" s="20">
        <v>7</v>
      </c>
      <c r="J221" s="24">
        <v>1</v>
      </c>
      <c r="K221" s="17">
        <v>2</v>
      </c>
      <c r="L221" s="22">
        <v>38.6</v>
      </c>
      <c r="M221" s="22">
        <v>34038</v>
      </c>
      <c r="N221" s="28">
        <v>47000</v>
      </c>
      <c r="O221" s="60">
        <f t="shared" si="165"/>
        <v>0.98997000000000002</v>
      </c>
      <c r="P221" s="60">
        <v>1.0030000000000001E-2</v>
      </c>
      <c r="Q221" s="32">
        <f t="shared" si="232"/>
        <v>1814200</v>
      </c>
      <c r="R221" s="32">
        <f t="shared" si="233"/>
        <v>1300688.72</v>
      </c>
      <c r="S221" s="32">
        <f t="shared" si="234"/>
        <v>13178.08</v>
      </c>
      <c r="T221" s="32">
        <f t="shared" si="235"/>
        <v>500333.2</v>
      </c>
      <c r="U221" s="88">
        <v>0</v>
      </c>
      <c r="V221" s="23">
        <v>44196</v>
      </c>
      <c r="W221" s="17" t="s">
        <v>59</v>
      </c>
      <c r="X221" s="17"/>
      <c r="Y221" s="17"/>
      <c r="Z221" s="17"/>
      <c r="AA221" s="17"/>
      <c r="AB221" s="17"/>
      <c r="AC221" s="17"/>
      <c r="AD221" s="22">
        <f t="shared" si="236"/>
        <v>38.6</v>
      </c>
      <c r="AE221" s="22">
        <f t="shared" si="210"/>
        <v>1313866.8</v>
      </c>
      <c r="AF221" s="22"/>
      <c r="AG221" s="22"/>
      <c r="AH221" s="22">
        <f t="shared" si="211"/>
        <v>1300688.72</v>
      </c>
      <c r="AI221" s="22">
        <f t="shared" si="212"/>
        <v>13178.08</v>
      </c>
      <c r="AJ221" s="22">
        <f t="shared" si="213"/>
        <v>500333.2</v>
      </c>
      <c r="AK221" s="22">
        <f t="shared" si="237"/>
        <v>1814200</v>
      </c>
      <c r="AL221" s="22">
        <f t="shared" si="238"/>
        <v>0</v>
      </c>
      <c r="AM221" s="22">
        <f t="shared" si="214"/>
        <v>0</v>
      </c>
      <c r="AN221" s="22">
        <f t="shared" si="215"/>
        <v>0</v>
      </c>
      <c r="AO221" s="22">
        <f t="shared" si="216"/>
        <v>0</v>
      </c>
      <c r="AP221" s="22">
        <f t="shared" si="217"/>
        <v>0</v>
      </c>
      <c r="AQ221" s="22">
        <f t="shared" si="239"/>
        <v>0</v>
      </c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s="3" customFormat="1" hidden="1" x14ac:dyDescent="0.25">
      <c r="A222" s="17"/>
      <c r="B222" s="18" t="s">
        <v>65</v>
      </c>
      <c r="C222" s="19" t="s">
        <v>58</v>
      </c>
      <c r="D222" s="19"/>
      <c r="E222" s="19"/>
      <c r="F222" s="19"/>
      <c r="G222" s="19"/>
      <c r="H222" s="19"/>
      <c r="I222" s="20">
        <v>4</v>
      </c>
      <c r="J222" s="24">
        <v>1</v>
      </c>
      <c r="K222" s="17">
        <v>2</v>
      </c>
      <c r="L222" s="22">
        <v>31</v>
      </c>
      <c r="M222" s="22">
        <v>34038</v>
      </c>
      <c r="N222" s="28">
        <v>47000</v>
      </c>
      <c r="O222" s="60">
        <f t="shared" si="165"/>
        <v>0.98997000000000002</v>
      </c>
      <c r="P222" s="60">
        <v>1.0030000000000001E-2</v>
      </c>
      <c r="Q222" s="32">
        <f t="shared" si="232"/>
        <v>1457000</v>
      </c>
      <c r="R222" s="32">
        <f t="shared" si="233"/>
        <v>1044594.56</v>
      </c>
      <c r="S222" s="32">
        <f t="shared" si="234"/>
        <v>10583.44</v>
      </c>
      <c r="T222" s="32">
        <f t="shared" si="235"/>
        <v>401822</v>
      </c>
      <c r="U222" s="88">
        <v>0</v>
      </c>
      <c r="V222" s="23">
        <v>44196</v>
      </c>
      <c r="W222" s="17" t="s">
        <v>59</v>
      </c>
      <c r="X222" s="17"/>
      <c r="Y222" s="17"/>
      <c r="Z222" s="17"/>
      <c r="AA222" s="17"/>
      <c r="AB222" s="17"/>
      <c r="AC222" s="17"/>
      <c r="AD222" s="22">
        <f t="shared" si="236"/>
        <v>31</v>
      </c>
      <c r="AE222" s="22">
        <f t="shared" si="210"/>
        <v>1055178</v>
      </c>
      <c r="AF222" s="22"/>
      <c r="AG222" s="22"/>
      <c r="AH222" s="22">
        <f t="shared" si="211"/>
        <v>1044594.56</v>
      </c>
      <c r="AI222" s="22">
        <f t="shared" si="212"/>
        <v>10583.44</v>
      </c>
      <c r="AJ222" s="22">
        <f t="shared" si="213"/>
        <v>401822</v>
      </c>
      <c r="AK222" s="22">
        <f t="shared" si="237"/>
        <v>1457000</v>
      </c>
      <c r="AL222" s="22">
        <f t="shared" si="238"/>
        <v>0</v>
      </c>
      <c r="AM222" s="22">
        <f t="shared" si="214"/>
        <v>0</v>
      </c>
      <c r="AN222" s="22">
        <f t="shared" si="215"/>
        <v>0</v>
      </c>
      <c r="AO222" s="22">
        <f t="shared" si="216"/>
        <v>0</v>
      </c>
      <c r="AP222" s="22">
        <f t="shared" si="217"/>
        <v>0</v>
      </c>
      <c r="AQ222" s="22">
        <f t="shared" si="239"/>
        <v>0</v>
      </c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s="3" customFormat="1" ht="15.75" hidden="1" customHeight="1" x14ac:dyDescent="0.25">
      <c r="A223" s="17"/>
      <c r="B223" s="18" t="s">
        <v>85</v>
      </c>
      <c r="C223" s="19" t="s">
        <v>58</v>
      </c>
      <c r="D223" s="19"/>
      <c r="E223" s="19"/>
      <c r="F223" s="19"/>
      <c r="G223" s="19"/>
      <c r="H223" s="19"/>
      <c r="I223" s="20">
        <v>2</v>
      </c>
      <c r="J223" s="24">
        <v>1</v>
      </c>
      <c r="K223" s="17">
        <v>2</v>
      </c>
      <c r="L223" s="22">
        <v>13.9</v>
      </c>
      <c r="M223" s="22">
        <v>34038</v>
      </c>
      <c r="N223" s="28">
        <v>47000</v>
      </c>
      <c r="O223" s="60">
        <f t="shared" si="165"/>
        <v>0.98997000000000002</v>
      </c>
      <c r="P223" s="60">
        <v>1.0030000000000001E-2</v>
      </c>
      <c r="Q223" s="32">
        <f t="shared" si="232"/>
        <v>653300</v>
      </c>
      <c r="R223" s="32">
        <f t="shared" si="233"/>
        <v>468382.71999999997</v>
      </c>
      <c r="S223" s="32">
        <f t="shared" si="234"/>
        <v>4745.4799999999996</v>
      </c>
      <c r="T223" s="32">
        <f t="shared" si="235"/>
        <v>180171.8</v>
      </c>
      <c r="U223" s="88">
        <v>0</v>
      </c>
      <c r="V223" s="23">
        <v>44196</v>
      </c>
      <c r="W223" s="17" t="s">
        <v>59</v>
      </c>
      <c r="X223" s="17"/>
      <c r="Y223" s="17"/>
      <c r="Z223" s="17"/>
      <c r="AA223" s="17"/>
      <c r="AB223" s="17"/>
      <c r="AC223" s="17"/>
      <c r="AD223" s="22">
        <f t="shared" si="236"/>
        <v>13.9</v>
      </c>
      <c r="AE223" s="22">
        <f t="shared" si="210"/>
        <v>473128.2</v>
      </c>
      <c r="AF223" s="22"/>
      <c r="AG223" s="22"/>
      <c r="AH223" s="22">
        <f t="shared" si="211"/>
        <v>468382.71999999997</v>
      </c>
      <c r="AI223" s="22">
        <f t="shared" si="212"/>
        <v>4745.4799999999996</v>
      </c>
      <c r="AJ223" s="22">
        <f t="shared" si="213"/>
        <v>180171.8</v>
      </c>
      <c r="AK223" s="22">
        <f t="shared" si="237"/>
        <v>653300</v>
      </c>
      <c r="AL223" s="22">
        <f t="shared" si="238"/>
        <v>0</v>
      </c>
      <c r="AM223" s="22">
        <f t="shared" si="214"/>
        <v>0</v>
      </c>
      <c r="AN223" s="22">
        <f t="shared" si="215"/>
        <v>0</v>
      </c>
      <c r="AO223" s="22">
        <f t="shared" si="216"/>
        <v>0</v>
      </c>
      <c r="AP223" s="22">
        <f t="shared" si="217"/>
        <v>0</v>
      </c>
      <c r="AQ223" s="22">
        <f t="shared" si="239"/>
        <v>0</v>
      </c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s="3" customFormat="1" hidden="1" x14ac:dyDescent="0.25">
      <c r="A224" s="17"/>
      <c r="B224" s="18" t="s">
        <v>67</v>
      </c>
      <c r="C224" s="19"/>
      <c r="D224" s="26" t="s">
        <v>62</v>
      </c>
      <c r="E224" s="26"/>
      <c r="F224" s="26"/>
      <c r="G224" s="26"/>
      <c r="H224" s="26"/>
      <c r="I224" s="20">
        <v>1</v>
      </c>
      <c r="J224" s="24">
        <v>1</v>
      </c>
      <c r="K224" s="17">
        <v>1</v>
      </c>
      <c r="L224" s="22">
        <v>19.3</v>
      </c>
      <c r="M224" s="22">
        <v>34038</v>
      </c>
      <c r="N224" s="28">
        <v>47000</v>
      </c>
      <c r="O224" s="60">
        <f t="shared" si="165"/>
        <v>0.98997000000000002</v>
      </c>
      <c r="P224" s="60">
        <v>1.0030000000000001E-2</v>
      </c>
      <c r="Q224" s="32">
        <f t="shared" si="232"/>
        <v>907100</v>
      </c>
      <c r="R224" s="32">
        <f t="shared" si="233"/>
        <v>650344.36</v>
      </c>
      <c r="S224" s="32">
        <f t="shared" si="234"/>
        <v>6589.04</v>
      </c>
      <c r="T224" s="32">
        <f t="shared" si="235"/>
        <v>250166.6</v>
      </c>
      <c r="U224" s="88">
        <v>0</v>
      </c>
      <c r="V224" s="23">
        <v>44196</v>
      </c>
      <c r="W224" s="17"/>
      <c r="X224" s="17" t="s">
        <v>59</v>
      </c>
      <c r="Y224" s="17"/>
      <c r="Z224" s="17"/>
      <c r="AA224" s="17"/>
      <c r="AB224" s="17"/>
      <c r="AC224" s="17"/>
      <c r="AD224" s="22">
        <f t="shared" si="236"/>
        <v>0</v>
      </c>
      <c r="AE224" s="22">
        <f t="shared" si="210"/>
        <v>0</v>
      </c>
      <c r="AF224" s="22"/>
      <c r="AG224" s="22"/>
      <c r="AH224" s="22">
        <f t="shared" si="211"/>
        <v>0</v>
      </c>
      <c r="AI224" s="22">
        <f t="shared" si="212"/>
        <v>0</v>
      </c>
      <c r="AJ224" s="22">
        <f t="shared" si="213"/>
        <v>0</v>
      </c>
      <c r="AK224" s="22">
        <f t="shared" si="237"/>
        <v>0</v>
      </c>
      <c r="AL224" s="22">
        <f t="shared" si="238"/>
        <v>19.3</v>
      </c>
      <c r="AM224" s="22">
        <f t="shared" si="214"/>
        <v>656933.4</v>
      </c>
      <c r="AN224" s="22">
        <f t="shared" si="215"/>
        <v>650344.36</v>
      </c>
      <c r="AO224" s="22">
        <f t="shared" si="216"/>
        <v>6589.04</v>
      </c>
      <c r="AP224" s="22">
        <f t="shared" si="217"/>
        <v>250166.6</v>
      </c>
      <c r="AQ224" s="22">
        <f t="shared" si="239"/>
        <v>907100</v>
      </c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s="35" customFormat="1" hidden="1" x14ac:dyDescent="0.25">
      <c r="A225" s="24">
        <v>19</v>
      </c>
      <c r="B225" s="25" t="s">
        <v>116</v>
      </c>
      <c r="C225" s="26"/>
      <c r="D225" s="26"/>
      <c r="E225" s="26"/>
      <c r="F225" s="26"/>
      <c r="G225" s="26"/>
      <c r="H225" s="26"/>
      <c r="I225" s="27">
        <f>SUM(I226:I227)</f>
        <v>3</v>
      </c>
      <c r="J225" s="27">
        <f t="shared" ref="J225:L225" si="240">SUM(J226:J227)</f>
        <v>2</v>
      </c>
      <c r="K225" s="27">
        <f t="shared" si="240"/>
        <v>4</v>
      </c>
      <c r="L225" s="28">
        <f t="shared" si="240"/>
        <v>93.3</v>
      </c>
      <c r="M225" s="28"/>
      <c r="N225" s="28"/>
      <c r="O225" s="28"/>
      <c r="P225" s="28"/>
      <c r="Q225" s="28">
        <f t="shared" ref="Q225:U225" si="241">SUM(Q226:Q227)</f>
        <v>4385100</v>
      </c>
      <c r="R225" s="28">
        <f t="shared" si="241"/>
        <v>3143892.68</v>
      </c>
      <c r="S225" s="28">
        <f t="shared" si="241"/>
        <v>31852.720000000001</v>
      </c>
      <c r="T225" s="28">
        <f t="shared" si="241"/>
        <v>1209354.6000000001</v>
      </c>
      <c r="U225" s="28">
        <f t="shared" si="241"/>
        <v>0</v>
      </c>
      <c r="V225" s="29">
        <v>44196</v>
      </c>
      <c r="W225" s="24"/>
      <c r="X225" s="24"/>
      <c r="Y225" s="24"/>
      <c r="Z225" s="24"/>
      <c r="AA225" s="24"/>
      <c r="AB225" s="24"/>
      <c r="AC225" s="24"/>
      <c r="AD225" s="28">
        <f t="shared" ref="AD225:AZ225" si="242">SUM(AD226:AD227)</f>
        <v>93.3</v>
      </c>
      <c r="AE225" s="22">
        <f t="shared" si="210"/>
        <v>3175745.4</v>
      </c>
      <c r="AF225" s="22"/>
      <c r="AG225" s="22"/>
      <c r="AH225" s="22">
        <f t="shared" si="211"/>
        <v>3143892.67</v>
      </c>
      <c r="AI225" s="22">
        <f t="shared" si="212"/>
        <v>31852.73</v>
      </c>
      <c r="AJ225" s="22">
        <f t="shared" si="213"/>
        <v>1209354.6000000001</v>
      </c>
      <c r="AK225" s="28">
        <f t="shared" si="242"/>
        <v>4385100</v>
      </c>
      <c r="AL225" s="28">
        <f t="shared" si="242"/>
        <v>0</v>
      </c>
      <c r="AM225" s="22">
        <f t="shared" si="214"/>
        <v>0</v>
      </c>
      <c r="AN225" s="22">
        <f t="shared" si="215"/>
        <v>0</v>
      </c>
      <c r="AO225" s="22">
        <f t="shared" si="216"/>
        <v>0</v>
      </c>
      <c r="AP225" s="22">
        <f t="shared" si="217"/>
        <v>0</v>
      </c>
      <c r="AQ225" s="28">
        <f t="shared" si="242"/>
        <v>0</v>
      </c>
      <c r="AR225" s="28">
        <f t="shared" si="242"/>
        <v>0</v>
      </c>
      <c r="AS225" s="28">
        <f t="shared" si="242"/>
        <v>0</v>
      </c>
      <c r="AT225" s="28">
        <f t="shared" si="242"/>
        <v>0</v>
      </c>
      <c r="AU225" s="28">
        <f t="shared" si="242"/>
        <v>0</v>
      </c>
      <c r="AV225" s="28">
        <f t="shared" si="242"/>
        <v>0</v>
      </c>
      <c r="AW225" s="28">
        <f t="shared" si="242"/>
        <v>0</v>
      </c>
      <c r="AX225" s="28">
        <f t="shared" si="242"/>
        <v>0</v>
      </c>
      <c r="AY225" s="28">
        <f t="shared" si="242"/>
        <v>0</v>
      </c>
      <c r="AZ225" s="28">
        <f t="shared" si="242"/>
        <v>0</v>
      </c>
      <c r="BA225" s="24"/>
      <c r="BB225" s="24"/>
      <c r="BC225" s="24"/>
      <c r="BD225" s="24"/>
    </row>
    <row r="226" spans="1:56" s="3" customFormat="1" ht="15.75" hidden="1" customHeight="1" x14ac:dyDescent="0.25">
      <c r="A226" s="17"/>
      <c r="B226" s="18" t="s">
        <v>57</v>
      </c>
      <c r="C226" s="19" t="s">
        <v>58</v>
      </c>
      <c r="D226" s="19"/>
      <c r="E226" s="19"/>
      <c r="F226" s="19"/>
      <c r="G226" s="19"/>
      <c r="H226" s="19"/>
      <c r="I226" s="20">
        <v>1</v>
      </c>
      <c r="J226" s="24">
        <v>1</v>
      </c>
      <c r="K226" s="17">
        <v>2</v>
      </c>
      <c r="L226" s="22">
        <v>46.8</v>
      </c>
      <c r="M226" s="22">
        <v>34038</v>
      </c>
      <c r="N226" s="28">
        <v>47000</v>
      </c>
      <c r="O226" s="60">
        <f t="shared" si="165"/>
        <v>0.98997000000000002</v>
      </c>
      <c r="P226" s="60">
        <v>1.0030000000000001E-2</v>
      </c>
      <c r="Q226" s="32">
        <f t="shared" ref="Q226:Q227" si="243">L226*N226</f>
        <v>2199600</v>
      </c>
      <c r="R226" s="32">
        <f t="shared" ref="R226:R227" si="244">IF(N226&lt;M226,(L226*M226*O226)*N226/M226,L226*M226*O226)</f>
        <v>1577000.83</v>
      </c>
      <c r="S226" s="32">
        <f t="shared" ref="S226:S227" si="245">IF(N226&lt;M226,(L226*M226*P226)*N226/M226,L226*M226*P226)</f>
        <v>15977.57</v>
      </c>
      <c r="T226" s="32">
        <f t="shared" ref="T226:T227" si="246">Q226-R226-S226-U226</f>
        <v>606621.6</v>
      </c>
      <c r="U226" s="88">
        <v>0</v>
      </c>
      <c r="V226" s="23">
        <v>44196</v>
      </c>
      <c r="W226" s="17" t="s">
        <v>59</v>
      </c>
      <c r="X226" s="17"/>
      <c r="Y226" s="17"/>
      <c r="Z226" s="17"/>
      <c r="AA226" s="17"/>
      <c r="AB226" s="17"/>
      <c r="AC226" s="17"/>
      <c r="AD226" s="22">
        <f t="shared" ref="AD226:AD227" si="247">IF(W226&gt;0,L226,0)</f>
        <v>46.8</v>
      </c>
      <c r="AE226" s="22">
        <f t="shared" si="210"/>
        <v>1592978.4</v>
      </c>
      <c r="AF226" s="22"/>
      <c r="AG226" s="22"/>
      <c r="AH226" s="22">
        <f t="shared" si="211"/>
        <v>1577000.83</v>
      </c>
      <c r="AI226" s="22">
        <f t="shared" si="212"/>
        <v>15977.57</v>
      </c>
      <c r="AJ226" s="22">
        <f t="shared" si="213"/>
        <v>606621.6</v>
      </c>
      <c r="AK226" s="22">
        <f t="shared" ref="AK226:AK227" si="248">IF(W226&gt;0,Q226,0)</f>
        <v>2199600</v>
      </c>
      <c r="AL226" s="22">
        <f>IF(X226&gt;0,L226,0)</f>
        <v>0</v>
      </c>
      <c r="AM226" s="22">
        <f t="shared" si="214"/>
        <v>0</v>
      </c>
      <c r="AN226" s="22">
        <f t="shared" si="215"/>
        <v>0</v>
      </c>
      <c r="AO226" s="22">
        <f t="shared" si="216"/>
        <v>0</v>
      </c>
      <c r="AP226" s="22">
        <f t="shared" si="217"/>
        <v>0</v>
      </c>
      <c r="AQ226" s="22">
        <f>IF(X226&gt;0,Q226,0)</f>
        <v>0</v>
      </c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s="3" customFormat="1" hidden="1" x14ac:dyDescent="0.25">
      <c r="A227" s="17"/>
      <c r="B227" s="18" t="s">
        <v>60</v>
      </c>
      <c r="C227" s="19" t="s">
        <v>58</v>
      </c>
      <c r="D227" s="19"/>
      <c r="E227" s="19"/>
      <c r="F227" s="19"/>
      <c r="G227" s="19"/>
      <c r="H227" s="19"/>
      <c r="I227" s="20">
        <v>2</v>
      </c>
      <c r="J227" s="24">
        <v>1</v>
      </c>
      <c r="K227" s="17">
        <v>2</v>
      </c>
      <c r="L227" s="22">
        <v>46.5</v>
      </c>
      <c r="M227" s="22">
        <v>34038</v>
      </c>
      <c r="N227" s="28">
        <v>47000</v>
      </c>
      <c r="O227" s="60">
        <f t="shared" si="165"/>
        <v>0.98997000000000002</v>
      </c>
      <c r="P227" s="60">
        <v>1.0030000000000001E-2</v>
      </c>
      <c r="Q227" s="32">
        <f t="shared" si="243"/>
        <v>2185500</v>
      </c>
      <c r="R227" s="32">
        <f t="shared" si="244"/>
        <v>1566891.85</v>
      </c>
      <c r="S227" s="32">
        <f t="shared" si="245"/>
        <v>15875.15</v>
      </c>
      <c r="T227" s="32">
        <f t="shared" si="246"/>
        <v>602733</v>
      </c>
      <c r="U227" s="88">
        <v>0</v>
      </c>
      <c r="V227" s="23">
        <v>44196</v>
      </c>
      <c r="W227" s="17" t="s">
        <v>59</v>
      </c>
      <c r="X227" s="17"/>
      <c r="Y227" s="17"/>
      <c r="Z227" s="17"/>
      <c r="AA227" s="17"/>
      <c r="AB227" s="17"/>
      <c r="AC227" s="17"/>
      <c r="AD227" s="22">
        <f t="shared" si="247"/>
        <v>46.5</v>
      </c>
      <c r="AE227" s="22">
        <f t="shared" si="210"/>
        <v>1582767</v>
      </c>
      <c r="AF227" s="22"/>
      <c r="AG227" s="22"/>
      <c r="AH227" s="22">
        <f t="shared" si="211"/>
        <v>1566891.85</v>
      </c>
      <c r="AI227" s="22">
        <f t="shared" si="212"/>
        <v>15875.15</v>
      </c>
      <c r="AJ227" s="22">
        <f t="shared" si="213"/>
        <v>602733</v>
      </c>
      <c r="AK227" s="22">
        <f t="shared" si="248"/>
        <v>2185500</v>
      </c>
      <c r="AL227" s="22">
        <f>IF(X227&gt;0,L227,0)</f>
        <v>0</v>
      </c>
      <c r="AM227" s="22">
        <f t="shared" si="214"/>
        <v>0</v>
      </c>
      <c r="AN227" s="22">
        <f t="shared" si="215"/>
        <v>0</v>
      </c>
      <c r="AO227" s="22">
        <f t="shared" si="216"/>
        <v>0</v>
      </c>
      <c r="AP227" s="22">
        <f t="shared" si="217"/>
        <v>0</v>
      </c>
      <c r="AQ227" s="22">
        <f>IF(X227&gt;0,Q227,0)</f>
        <v>0</v>
      </c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s="35" customFormat="1" hidden="1" x14ac:dyDescent="0.25">
      <c r="A228" s="24">
        <v>20</v>
      </c>
      <c r="B228" s="25" t="s">
        <v>117</v>
      </c>
      <c r="C228" s="26"/>
      <c r="D228" s="26"/>
      <c r="E228" s="26"/>
      <c r="F228" s="26"/>
      <c r="G228" s="26"/>
      <c r="H228" s="26"/>
      <c r="I228" s="27">
        <f>SUM(I229:I233)</f>
        <v>16</v>
      </c>
      <c r="J228" s="27">
        <f t="shared" ref="J228:L228" si="249">SUM(J229:J233)</f>
        <v>5</v>
      </c>
      <c r="K228" s="27">
        <f t="shared" si="249"/>
        <v>7</v>
      </c>
      <c r="L228" s="28">
        <f t="shared" si="249"/>
        <v>178.8</v>
      </c>
      <c r="M228" s="28"/>
      <c r="N228" s="28"/>
      <c r="O228" s="28"/>
      <c r="P228" s="28"/>
      <c r="Q228" s="28">
        <f t="shared" ref="Q228:U228" si="250">SUM(Q229:Q233)</f>
        <v>8403600</v>
      </c>
      <c r="R228" s="28">
        <f t="shared" si="250"/>
        <v>6024951.8799999999</v>
      </c>
      <c r="S228" s="28">
        <f t="shared" si="250"/>
        <v>61042.52</v>
      </c>
      <c r="T228" s="28">
        <f t="shared" si="250"/>
        <v>2317605.6</v>
      </c>
      <c r="U228" s="28">
        <f t="shared" si="250"/>
        <v>0</v>
      </c>
      <c r="V228" s="29">
        <v>44196</v>
      </c>
      <c r="W228" s="24"/>
      <c r="X228" s="24"/>
      <c r="Y228" s="24"/>
      <c r="Z228" s="24"/>
      <c r="AA228" s="24"/>
      <c r="AB228" s="24"/>
      <c r="AC228" s="24"/>
      <c r="AD228" s="28">
        <f t="shared" ref="AD228:AZ228" si="251">SUM(AD229:AD233)</f>
        <v>178.8</v>
      </c>
      <c r="AE228" s="22">
        <f t="shared" si="210"/>
        <v>6085994.4000000004</v>
      </c>
      <c r="AF228" s="22"/>
      <c r="AG228" s="22"/>
      <c r="AH228" s="22">
        <f t="shared" si="211"/>
        <v>6024951.8799999999</v>
      </c>
      <c r="AI228" s="22">
        <f t="shared" si="212"/>
        <v>61042.52</v>
      </c>
      <c r="AJ228" s="22">
        <f t="shared" si="213"/>
        <v>2317605.6</v>
      </c>
      <c r="AK228" s="28">
        <f t="shared" si="251"/>
        <v>8403600</v>
      </c>
      <c r="AL228" s="28">
        <f t="shared" si="251"/>
        <v>0</v>
      </c>
      <c r="AM228" s="22">
        <f t="shared" si="214"/>
        <v>0</v>
      </c>
      <c r="AN228" s="22">
        <f t="shared" si="215"/>
        <v>0</v>
      </c>
      <c r="AO228" s="22">
        <f t="shared" si="216"/>
        <v>0</v>
      </c>
      <c r="AP228" s="22">
        <f t="shared" si="217"/>
        <v>0</v>
      </c>
      <c r="AQ228" s="28">
        <f t="shared" si="251"/>
        <v>0</v>
      </c>
      <c r="AR228" s="28">
        <f t="shared" si="251"/>
        <v>0</v>
      </c>
      <c r="AS228" s="28">
        <f t="shared" si="251"/>
        <v>0</v>
      </c>
      <c r="AT228" s="28">
        <f t="shared" si="251"/>
        <v>0</v>
      </c>
      <c r="AU228" s="28">
        <f t="shared" si="251"/>
        <v>0</v>
      </c>
      <c r="AV228" s="28">
        <f t="shared" si="251"/>
        <v>0</v>
      </c>
      <c r="AW228" s="28">
        <f t="shared" si="251"/>
        <v>0</v>
      </c>
      <c r="AX228" s="28">
        <f t="shared" si="251"/>
        <v>0</v>
      </c>
      <c r="AY228" s="28">
        <f t="shared" si="251"/>
        <v>0</v>
      </c>
      <c r="AZ228" s="28">
        <f t="shared" si="251"/>
        <v>0</v>
      </c>
      <c r="BA228" s="24"/>
      <c r="BB228" s="24"/>
      <c r="BC228" s="24"/>
      <c r="BD228" s="24"/>
    </row>
    <row r="229" spans="1:56" s="3" customFormat="1" hidden="1" x14ac:dyDescent="0.25">
      <c r="A229" s="17"/>
      <c r="B229" s="18" t="s">
        <v>60</v>
      </c>
      <c r="C229" s="19" t="s">
        <v>58</v>
      </c>
      <c r="D229" s="19"/>
      <c r="E229" s="19"/>
      <c r="F229" s="19"/>
      <c r="G229" s="19"/>
      <c r="H229" s="19"/>
      <c r="I229" s="20">
        <v>3</v>
      </c>
      <c r="J229" s="24">
        <v>1</v>
      </c>
      <c r="K229" s="17">
        <v>2</v>
      </c>
      <c r="L229" s="22">
        <v>54.2</v>
      </c>
      <c r="M229" s="22">
        <v>34038</v>
      </c>
      <c r="N229" s="28">
        <v>47000</v>
      </c>
      <c r="O229" s="60">
        <f t="shared" si="165"/>
        <v>0.98997000000000002</v>
      </c>
      <c r="P229" s="60">
        <v>1.0030000000000001E-2</v>
      </c>
      <c r="Q229" s="32">
        <f t="shared" ref="Q229:Q233" si="252">L229*N229</f>
        <v>2547400</v>
      </c>
      <c r="R229" s="32">
        <f t="shared" ref="R229:R233" si="253">IF(N229&lt;M229,(L229*M229*O229)*N229/M229,L229*M229*O229)</f>
        <v>1826355.66</v>
      </c>
      <c r="S229" s="32">
        <f t="shared" ref="S229:S233" si="254">IF(N229&lt;M229,(L229*M229*P229)*N229/M229,L229*M229*P229)</f>
        <v>18503.939999999999</v>
      </c>
      <c r="T229" s="32">
        <f t="shared" ref="T229:T233" si="255">Q229-R229-S229-U229</f>
        <v>702540.4</v>
      </c>
      <c r="U229" s="88">
        <v>0</v>
      </c>
      <c r="V229" s="23">
        <v>44196</v>
      </c>
      <c r="W229" s="17" t="s">
        <v>59</v>
      </c>
      <c r="X229" s="17"/>
      <c r="Y229" s="17"/>
      <c r="Z229" s="17"/>
      <c r="AA229" s="17"/>
      <c r="AB229" s="17"/>
      <c r="AC229" s="17"/>
      <c r="AD229" s="22">
        <f t="shared" ref="AD229:AD233" si="256">IF(W229&gt;0,L229,0)</f>
        <v>54.2</v>
      </c>
      <c r="AE229" s="22">
        <f t="shared" si="210"/>
        <v>1844859.6</v>
      </c>
      <c r="AF229" s="22"/>
      <c r="AG229" s="22"/>
      <c r="AH229" s="22">
        <f t="shared" si="211"/>
        <v>1826355.66</v>
      </c>
      <c r="AI229" s="22">
        <f t="shared" si="212"/>
        <v>18503.939999999999</v>
      </c>
      <c r="AJ229" s="22">
        <f t="shared" si="213"/>
        <v>702540.4</v>
      </c>
      <c r="AK229" s="22">
        <f t="shared" ref="AK229:AK233" si="257">IF(W229&gt;0,Q229,0)</f>
        <v>2547400</v>
      </c>
      <c r="AL229" s="22">
        <f>IF(X229&gt;0,L229,0)</f>
        <v>0</v>
      </c>
      <c r="AM229" s="22">
        <f t="shared" si="214"/>
        <v>0</v>
      </c>
      <c r="AN229" s="22">
        <f t="shared" si="215"/>
        <v>0</v>
      </c>
      <c r="AO229" s="22">
        <f t="shared" si="216"/>
        <v>0</v>
      </c>
      <c r="AP229" s="22">
        <f t="shared" si="217"/>
        <v>0</v>
      </c>
      <c r="AQ229" s="22">
        <f>IF(X229&gt;0,Q229,0)</f>
        <v>0</v>
      </c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s="3" customFormat="1" hidden="1" x14ac:dyDescent="0.25">
      <c r="A230" s="17"/>
      <c r="B230" s="18" t="s">
        <v>61</v>
      </c>
      <c r="C230" s="19" t="s">
        <v>58</v>
      </c>
      <c r="D230" s="19"/>
      <c r="E230" s="19"/>
      <c r="F230" s="19"/>
      <c r="G230" s="19"/>
      <c r="H230" s="19"/>
      <c r="I230" s="20">
        <v>5</v>
      </c>
      <c r="J230" s="24">
        <v>1</v>
      </c>
      <c r="K230" s="17">
        <v>1</v>
      </c>
      <c r="L230" s="22">
        <v>34.700000000000003</v>
      </c>
      <c r="M230" s="22">
        <v>34038</v>
      </c>
      <c r="N230" s="28">
        <v>47000</v>
      </c>
      <c r="O230" s="60">
        <f t="shared" si="165"/>
        <v>0.98997000000000002</v>
      </c>
      <c r="P230" s="60">
        <v>1.0030000000000001E-2</v>
      </c>
      <c r="Q230" s="32">
        <f t="shared" si="252"/>
        <v>1630900</v>
      </c>
      <c r="R230" s="32">
        <f t="shared" si="253"/>
        <v>1169271.98</v>
      </c>
      <c r="S230" s="32">
        <f t="shared" si="254"/>
        <v>11846.62</v>
      </c>
      <c r="T230" s="32">
        <f t="shared" si="255"/>
        <v>449781.4</v>
      </c>
      <c r="U230" s="88">
        <v>0</v>
      </c>
      <c r="V230" s="23">
        <v>44196</v>
      </c>
      <c r="W230" s="17" t="s">
        <v>59</v>
      </c>
      <c r="X230" s="17"/>
      <c r="Y230" s="17"/>
      <c r="Z230" s="17"/>
      <c r="AA230" s="17"/>
      <c r="AB230" s="17"/>
      <c r="AC230" s="17"/>
      <c r="AD230" s="22">
        <f t="shared" si="256"/>
        <v>34.700000000000003</v>
      </c>
      <c r="AE230" s="22">
        <f t="shared" si="210"/>
        <v>1181118.6000000001</v>
      </c>
      <c r="AF230" s="22"/>
      <c r="AG230" s="22"/>
      <c r="AH230" s="22">
        <f t="shared" si="211"/>
        <v>1169271.98</v>
      </c>
      <c r="AI230" s="22">
        <f t="shared" si="212"/>
        <v>11846.62</v>
      </c>
      <c r="AJ230" s="22">
        <f t="shared" si="213"/>
        <v>449781.4</v>
      </c>
      <c r="AK230" s="22">
        <f t="shared" si="257"/>
        <v>1630900</v>
      </c>
      <c r="AL230" s="22">
        <f>IF(X230&gt;0,L230,0)</f>
        <v>0</v>
      </c>
      <c r="AM230" s="22">
        <f t="shared" si="214"/>
        <v>0</v>
      </c>
      <c r="AN230" s="22">
        <f t="shared" si="215"/>
        <v>0</v>
      </c>
      <c r="AO230" s="22">
        <f t="shared" si="216"/>
        <v>0</v>
      </c>
      <c r="AP230" s="22">
        <f t="shared" si="217"/>
        <v>0</v>
      </c>
      <c r="AQ230" s="22">
        <f>IF(X230&gt;0,Q230,0)</f>
        <v>0</v>
      </c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s="3" customFormat="1" hidden="1" x14ac:dyDescent="0.25">
      <c r="A231" s="17"/>
      <c r="B231" s="18" t="s">
        <v>63</v>
      </c>
      <c r="C231" s="19" t="s">
        <v>58</v>
      </c>
      <c r="D231" s="19"/>
      <c r="E231" s="19"/>
      <c r="F231" s="19"/>
      <c r="G231" s="19"/>
      <c r="H231" s="19"/>
      <c r="I231" s="20">
        <v>4</v>
      </c>
      <c r="J231" s="24">
        <v>1</v>
      </c>
      <c r="K231" s="17">
        <v>2</v>
      </c>
      <c r="L231" s="22">
        <v>38.700000000000003</v>
      </c>
      <c r="M231" s="22">
        <v>34038</v>
      </c>
      <c r="N231" s="28">
        <v>47000</v>
      </c>
      <c r="O231" s="60">
        <f t="shared" si="165"/>
        <v>0.98997000000000002</v>
      </c>
      <c r="P231" s="60">
        <v>1.0030000000000001E-2</v>
      </c>
      <c r="Q231" s="32">
        <f t="shared" si="252"/>
        <v>1818900</v>
      </c>
      <c r="R231" s="32">
        <f t="shared" si="253"/>
        <v>1304058.3799999999</v>
      </c>
      <c r="S231" s="32">
        <f t="shared" si="254"/>
        <v>13212.22</v>
      </c>
      <c r="T231" s="32">
        <f t="shared" si="255"/>
        <v>501629.4</v>
      </c>
      <c r="U231" s="88">
        <v>0</v>
      </c>
      <c r="V231" s="23">
        <v>44196</v>
      </c>
      <c r="W231" s="17" t="s">
        <v>59</v>
      </c>
      <c r="X231" s="17"/>
      <c r="Y231" s="17"/>
      <c r="Z231" s="17"/>
      <c r="AA231" s="17"/>
      <c r="AB231" s="17"/>
      <c r="AC231" s="17"/>
      <c r="AD231" s="22">
        <f t="shared" si="256"/>
        <v>38.700000000000003</v>
      </c>
      <c r="AE231" s="22">
        <f t="shared" si="210"/>
        <v>1317270.6000000001</v>
      </c>
      <c r="AF231" s="22"/>
      <c r="AG231" s="22"/>
      <c r="AH231" s="22">
        <f t="shared" si="211"/>
        <v>1304058.3799999999</v>
      </c>
      <c r="AI231" s="22">
        <f t="shared" si="212"/>
        <v>13212.22</v>
      </c>
      <c r="AJ231" s="22">
        <f t="shared" si="213"/>
        <v>501629.4</v>
      </c>
      <c r="AK231" s="22">
        <f t="shared" si="257"/>
        <v>1818900</v>
      </c>
      <c r="AL231" s="22">
        <f>IF(X231&gt;0,L231,0)</f>
        <v>0</v>
      </c>
      <c r="AM231" s="22">
        <f t="shared" si="214"/>
        <v>0</v>
      </c>
      <c r="AN231" s="22">
        <f t="shared" si="215"/>
        <v>0</v>
      </c>
      <c r="AO231" s="22">
        <f t="shared" si="216"/>
        <v>0</v>
      </c>
      <c r="AP231" s="22">
        <f t="shared" si="217"/>
        <v>0</v>
      </c>
      <c r="AQ231" s="22">
        <f>IF(X231&gt;0,Q231,0)</f>
        <v>0</v>
      </c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s="3" customFormat="1" ht="15.75" hidden="1" customHeight="1" x14ac:dyDescent="0.25">
      <c r="A232" s="66"/>
      <c r="B232" s="18" t="s">
        <v>66</v>
      </c>
      <c r="C232" s="19" t="s">
        <v>58</v>
      </c>
      <c r="D232" s="19"/>
      <c r="E232" s="19"/>
      <c r="F232" s="19"/>
      <c r="G232" s="19"/>
      <c r="H232" s="19"/>
      <c r="I232" s="20">
        <v>2</v>
      </c>
      <c r="J232" s="24">
        <v>1</v>
      </c>
      <c r="K232" s="17">
        <v>1</v>
      </c>
      <c r="L232" s="22">
        <v>28</v>
      </c>
      <c r="M232" s="22">
        <v>34038</v>
      </c>
      <c r="N232" s="28">
        <v>47000</v>
      </c>
      <c r="O232" s="60">
        <f t="shared" si="165"/>
        <v>0.98997000000000002</v>
      </c>
      <c r="P232" s="60">
        <v>1.0030000000000001E-2</v>
      </c>
      <c r="Q232" s="32">
        <f t="shared" si="252"/>
        <v>1316000</v>
      </c>
      <c r="R232" s="32">
        <f t="shared" si="253"/>
        <v>943504.77</v>
      </c>
      <c r="S232" s="32">
        <f t="shared" si="254"/>
        <v>9559.23</v>
      </c>
      <c r="T232" s="32">
        <f t="shared" si="255"/>
        <v>362936</v>
      </c>
      <c r="U232" s="88">
        <v>0</v>
      </c>
      <c r="V232" s="23">
        <v>44196</v>
      </c>
      <c r="W232" s="17" t="s">
        <v>59</v>
      </c>
      <c r="X232" s="17"/>
      <c r="Y232" s="17"/>
      <c r="Z232" s="17"/>
      <c r="AA232" s="17"/>
      <c r="AB232" s="17"/>
      <c r="AC232" s="17"/>
      <c r="AD232" s="22">
        <f t="shared" si="256"/>
        <v>28</v>
      </c>
      <c r="AE232" s="22">
        <f t="shared" si="210"/>
        <v>953064</v>
      </c>
      <c r="AF232" s="22"/>
      <c r="AG232" s="22"/>
      <c r="AH232" s="22">
        <f t="shared" si="211"/>
        <v>943504.77</v>
      </c>
      <c r="AI232" s="22">
        <f t="shared" si="212"/>
        <v>9559.23</v>
      </c>
      <c r="AJ232" s="22">
        <f t="shared" si="213"/>
        <v>362936</v>
      </c>
      <c r="AK232" s="22">
        <f t="shared" si="257"/>
        <v>1316000</v>
      </c>
      <c r="AL232" s="22">
        <f>IF(X232&gt;0,L232,0)</f>
        <v>0</v>
      </c>
      <c r="AM232" s="22">
        <f t="shared" si="214"/>
        <v>0</v>
      </c>
      <c r="AN232" s="22">
        <f t="shared" si="215"/>
        <v>0</v>
      </c>
      <c r="AO232" s="22">
        <f t="shared" si="216"/>
        <v>0</v>
      </c>
      <c r="AP232" s="22">
        <f t="shared" si="217"/>
        <v>0</v>
      </c>
      <c r="AQ232" s="22">
        <f>IF(X232&gt;0,Q232,0)</f>
        <v>0</v>
      </c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s="3" customFormat="1" hidden="1" x14ac:dyDescent="0.25">
      <c r="A233" s="17"/>
      <c r="B233" s="18" t="s">
        <v>67</v>
      </c>
      <c r="C233" s="19" t="s">
        <v>58</v>
      </c>
      <c r="D233" s="19"/>
      <c r="E233" s="19"/>
      <c r="F233" s="19"/>
      <c r="G233" s="19"/>
      <c r="H233" s="19"/>
      <c r="I233" s="20">
        <v>2</v>
      </c>
      <c r="J233" s="24">
        <v>1</v>
      </c>
      <c r="K233" s="17">
        <v>1</v>
      </c>
      <c r="L233" s="22">
        <v>23.2</v>
      </c>
      <c r="M233" s="22">
        <v>34038</v>
      </c>
      <c r="N233" s="28">
        <v>47000</v>
      </c>
      <c r="O233" s="60">
        <f t="shared" si="165"/>
        <v>0.98997000000000002</v>
      </c>
      <c r="P233" s="60">
        <v>1.0030000000000001E-2</v>
      </c>
      <c r="Q233" s="32">
        <f t="shared" si="252"/>
        <v>1090400</v>
      </c>
      <c r="R233" s="32">
        <f t="shared" si="253"/>
        <v>781761.09</v>
      </c>
      <c r="S233" s="32">
        <f t="shared" si="254"/>
        <v>7920.51</v>
      </c>
      <c r="T233" s="32">
        <f t="shared" si="255"/>
        <v>300718.40000000002</v>
      </c>
      <c r="U233" s="88">
        <v>0</v>
      </c>
      <c r="V233" s="23">
        <v>44196</v>
      </c>
      <c r="W233" s="17" t="s">
        <v>59</v>
      </c>
      <c r="X233" s="17"/>
      <c r="Y233" s="17"/>
      <c r="Z233" s="17"/>
      <c r="AA233" s="17"/>
      <c r="AB233" s="17"/>
      <c r="AC233" s="17"/>
      <c r="AD233" s="22">
        <f t="shared" si="256"/>
        <v>23.2</v>
      </c>
      <c r="AE233" s="22">
        <f t="shared" si="210"/>
        <v>789681.6</v>
      </c>
      <c r="AF233" s="22"/>
      <c r="AG233" s="22"/>
      <c r="AH233" s="22">
        <f t="shared" si="211"/>
        <v>781761.09</v>
      </c>
      <c r="AI233" s="22">
        <f t="shared" si="212"/>
        <v>7920.51</v>
      </c>
      <c r="AJ233" s="22">
        <f t="shared" si="213"/>
        <v>300718.40000000002</v>
      </c>
      <c r="AK233" s="22">
        <f t="shared" si="257"/>
        <v>1090400</v>
      </c>
      <c r="AL233" s="22">
        <f>IF(X233&gt;0,L233,0)</f>
        <v>0</v>
      </c>
      <c r="AM233" s="22">
        <f t="shared" si="214"/>
        <v>0</v>
      </c>
      <c r="AN233" s="22">
        <f t="shared" si="215"/>
        <v>0</v>
      </c>
      <c r="AO233" s="22">
        <f t="shared" si="216"/>
        <v>0</v>
      </c>
      <c r="AP233" s="22">
        <f t="shared" si="217"/>
        <v>0</v>
      </c>
      <c r="AQ233" s="22">
        <f>IF(X233&gt;0,Q233,0)</f>
        <v>0</v>
      </c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s="35" customFormat="1" hidden="1" x14ac:dyDescent="0.25">
      <c r="A234" s="24">
        <v>21</v>
      </c>
      <c r="B234" s="25" t="s">
        <v>118</v>
      </c>
      <c r="C234" s="26"/>
      <c r="D234" s="26"/>
      <c r="E234" s="26"/>
      <c r="F234" s="26"/>
      <c r="G234" s="26"/>
      <c r="H234" s="26"/>
      <c r="I234" s="27">
        <f>SUM(I235:I247)</f>
        <v>32</v>
      </c>
      <c r="J234" s="27">
        <f t="shared" ref="J234:L234" si="258">SUM(J235:J247)</f>
        <v>13</v>
      </c>
      <c r="K234" s="27">
        <f t="shared" si="258"/>
        <v>27</v>
      </c>
      <c r="L234" s="28">
        <f t="shared" si="258"/>
        <v>598.79999999999995</v>
      </c>
      <c r="M234" s="28"/>
      <c r="N234" s="28"/>
      <c r="O234" s="28"/>
      <c r="P234" s="28"/>
      <c r="Q234" s="28">
        <f t="shared" ref="Q234:U234" si="259">SUM(Q235:Q247)</f>
        <v>28143600</v>
      </c>
      <c r="R234" s="28">
        <f t="shared" si="259"/>
        <v>20177523.420000002</v>
      </c>
      <c r="S234" s="28">
        <f t="shared" si="259"/>
        <v>204430.98</v>
      </c>
      <c r="T234" s="28">
        <f t="shared" si="259"/>
        <v>7761645.5999999996</v>
      </c>
      <c r="U234" s="28">
        <f t="shared" si="259"/>
        <v>0</v>
      </c>
      <c r="V234" s="29">
        <v>44196</v>
      </c>
      <c r="W234" s="24"/>
      <c r="X234" s="24"/>
      <c r="Y234" s="24"/>
      <c r="Z234" s="24"/>
      <c r="AA234" s="24"/>
      <c r="AB234" s="24"/>
      <c r="AC234" s="24"/>
      <c r="AD234" s="28">
        <f t="shared" ref="AD234:AZ234" si="260">SUM(AD235:AD247)</f>
        <v>598.79999999999995</v>
      </c>
      <c r="AE234" s="22">
        <f t="shared" si="210"/>
        <v>20381954.399999999</v>
      </c>
      <c r="AF234" s="22"/>
      <c r="AG234" s="22"/>
      <c r="AH234" s="22">
        <f t="shared" si="211"/>
        <v>20177523.399999999</v>
      </c>
      <c r="AI234" s="22">
        <f t="shared" si="212"/>
        <v>204431</v>
      </c>
      <c r="AJ234" s="22">
        <f t="shared" si="213"/>
        <v>7761645.5999999996</v>
      </c>
      <c r="AK234" s="28">
        <f t="shared" si="260"/>
        <v>28143600</v>
      </c>
      <c r="AL234" s="28">
        <f t="shared" si="260"/>
        <v>0</v>
      </c>
      <c r="AM234" s="22">
        <f t="shared" si="214"/>
        <v>0</v>
      </c>
      <c r="AN234" s="22">
        <f t="shared" si="215"/>
        <v>0</v>
      </c>
      <c r="AO234" s="22">
        <f t="shared" si="216"/>
        <v>0</v>
      </c>
      <c r="AP234" s="22">
        <f t="shared" si="217"/>
        <v>0</v>
      </c>
      <c r="AQ234" s="28">
        <f t="shared" si="260"/>
        <v>0</v>
      </c>
      <c r="AR234" s="28">
        <f t="shared" si="260"/>
        <v>0</v>
      </c>
      <c r="AS234" s="28">
        <f t="shared" si="260"/>
        <v>0</v>
      </c>
      <c r="AT234" s="28">
        <f t="shared" si="260"/>
        <v>0</v>
      </c>
      <c r="AU234" s="28">
        <f t="shared" si="260"/>
        <v>0</v>
      </c>
      <c r="AV234" s="28">
        <f t="shared" si="260"/>
        <v>0</v>
      </c>
      <c r="AW234" s="28">
        <f t="shared" si="260"/>
        <v>0</v>
      </c>
      <c r="AX234" s="28">
        <f t="shared" si="260"/>
        <v>0</v>
      </c>
      <c r="AY234" s="28">
        <f t="shared" si="260"/>
        <v>0</v>
      </c>
      <c r="AZ234" s="28">
        <f t="shared" si="260"/>
        <v>0</v>
      </c>
      <c r="BA234" s="24"/>
      <c r="BB234" s="24"/>
      <c r="BC234" s="24"/>
      <c r="BD234" s="24"/>
    </row>
    <row r="235" spans="1:56" s="35" customFormat="1" hidden="1" x14ac:dyDescent="0.25">
      <c r="A235" s="24"/>
      <c r="B235" s="25" t="s">
        <v>57</v>
      </c>
      <c r="C235" s="26" t="s">
        <v>58</v>
      </c>
      <c r="D235" s="26"/>
      <c r="E235" s="26"/>
      <c r="F235" s="26"/>
      <c r="G235" s="26"/>
      <c r="H235" s="26"/>
      <c r="I235" s="27">
        <v>1</v>
      </c>
      <c r="J235" s="24">
        <v>1</v>
      </c>
      <c r="K235" s="24">
        <v>1</v>
      </c>
      <c r="L235" s="28">
        <v>38</v>
      </c>
      <c r="M235" s="28">
        <v>34038</v>
      </c>
      <c r="N235" s="28">
        <v>47000</v>
      </c>
      <c r="O235" s="60">
        <f t="shared" si="165"/>
        <v>0.98997000000000002</v>
      </c>
      <c r="P235" s="60">
        <v>1.0030000000000001E-2</v>
      </c>
      <c r="Q235" s="32">
        <f t="shared" ref="Q235:Q247" si="261">L235*N235</f>
        <v>1786000</v>
      </c>
      <c r="R235" s="32">
        <f t="shared" ref="R235:R247" si="262">IF(N235&lt;M235,(L235*M235*O235)*N235/M235,L235*M235*O235)</f>
        <v>1280470.76</v>
      </c>
      <c r="S235" s="32">
        <f t="shared" ref="S235:S247" si="263">IF(N235&lt;M235,(L235*M235*P235)*N235/M235,L235*M235*P235)</f>
        <v>12973.24</v>
      </c>
      <c r="T235" s="32">
        <f t="shared" ref="T235:T247" si="264">Q235-R235-S235-U235</f>
        <v>492556</v>
      </c>
      <c r="U235" s="88">
        <v>0</v>
      </c>
      <c r="V235" s="23">
        <v>44196</v>
      </c>
      <c r="W235" s="24" t="s">
        <v>59</v>
      </c>
      <c r="X235" s="24"/>
      <c r="Y235" s="24"/>
      <c r="Z235" s="24"/>
      <c r="AA235" s="24"/>
      <c r="AB235" s="24"/>
      <c r="AC235" s="24"/>
      <c r="AD235" s="22">
        <f t="shared" ref="AD235:AD247" si="265">IF(W235&gt;0,L235,0)</f>
        <v>38</v>
      </c>
      <c r="AE235" s="22">
        <f t="shared" si="210"/>
        <v>1293444</v>
      </c>
      <c r="AF235" s="22"/>
      <c r="AG235" s="22"/>
      <c r="AH235" s="22">
        <f t="shared" si="211"/>
        <v>1280470.76</v>
      </c>
      <c r="AI235" s="22">
        <f t="shared" si="212"/>
        <v>12973.24</v>
      </c>
      <c r="AJ235" s="22">
        <f t="shared" si="213"/>
        <v>492556</v>
      </c>
      <c r="AK235" s="22">
        <f t="shared" ref="AK235:AK247" si="266">IF(W235&gt;0,Q235,0)</f>
        <v>1786000</v>
      </c>
      <c r="AL235" s="22">
        <f t="shared" ref="AL235:AL247" si="267">IF(X235&gt;0,L235,0)</f>
        <v>0</v>
      </c>
      <c r="AM235" s="22">
        <f t="shared" si="214"/>
        <v>0</v>
      </c>
      <c r="AN235" s="22">
        <f t="shared" si="215"/>
        <v>0</v>
      </c>
      <c r="AO235" s="22">
        <f t="shared" si="216"/>
        <v>0</v>
      </c>
      <c r="AP235" s="22">
        <f t="shared" si="217"/>
        <v>0</v>
      </c>
      <c r="AQ235" s="22">
        <f t="shared" ref="AQ235:AQ247" si="268">IF(X235&gt;0,Q235,0)</f>
        <v>0</v>
      </c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</row>
    <row r="236" spans="1:56" s="35" customFormat="1" hidden="1" x14ac:dyDescent="0.25">
      <c r="A236" s="24"/>
      <c r="B236" s="25" t="s">
        <v>60</v>
      </c>
      <c r="C236" s="26" t="s">
        <v>58</v>
      </c>
      <c r="D236" s="26"/>
      <c r="E236" s="26"/>
      <c r="F236" s="26"/>
      <c r="G236" s="26"/>
      <c r="H236" s="26"/>
      <c r="I236" s="27">
        <v>2</v>
      </c>
      <c r="J236" s="24">
        <v>1</v>
      </c>
      <c r="K236" s="24">
        <v>1</v>
      </c>
      <c r="L236" s="28">
        <v>17.8</v>
      </c>
      <c r="M236" s="28">
        <v>34038</v>
      </c>
      <c r="N236" s="28">
        <v>47000</v>
      </c>
      <c r="O236" s="60">
        <f t="shared" ref="O236:O281" si="269">100%-P236</f>
        <v>0.98997000000000002</v>
      </c>
      <c r="P236" s="60">
        <v>1.0030000000000001E-2</v>
      </c>
      <c r="Q236" s="32">
        <f t="shared" si="261"/>
        <v>836600</v>
      </c>
      <c r="R236" s="32">
        <f t="shared" si="262"/>
        <v>599799.46</v>
      </c>
      <c r="S236" s="32">
        <f t="shared" si="263"/>
        <v>6076.94</v>
      </c>
      <c r="T236" s="32">
        <f t="shared" si="264"/>
        <v>230723.6</v>
      </c>
      <c r="U236" s="88">
        <v>0</v>
      </c>
      <c r="V236" s="23">
        <v>44196</v>
      </c>
      <c r="W236" s="24" t="s">
        <v>59</v>
      </c>
      <c r="X236" s="24"/>
      <c r="Y236" s="24"/>
      <c r="Z236" s="24"/>
      <c r="AA236" s="24"/>
      <c r="AB236" s="24"/>
      <c r="AC236" s="24"/>
      <c r="AD236" s="22">
        <f t="shared" si="265"/>
        <v>17.8</v>
      </c>
      <c r="AE236" s="22">
        <f t="shared" si="210"/>
        <v>605876.4</v>
      </c>
      <c r="AF236" s="22"/>
      <c r="AG236" s="22"/>
      <c r="AH236" s="22">
        <f t="shared" si="211"/>
        <v>599799.46</v>
      </c>
      <c r="AI236" s="22">
        <f t="shared" si="212"/>
        <v>6076.94</v>
      </c>
      <c r="AJ236" s="22">
        <f t="shared" si="213"/>
        <v>230723.6</v>
      </c>
      <c r="AK236" s="22">
        <f t="shared" si="266"/>
        <v>836600</v>
      </c>
      <c r="AL236" s="22">
        <f t="shared" si="267"/>
        <v>0</v>
      </c>
      <c r="AM236" s="22">
        <f t="shared" si="214"/>
        <v>0</v>
      </c>
      <c r="AN236" s="22">
        <f t="shared" si="215"/>
        <v>0</v>
      </c>
      <c r="AO236" s="22">
        <f t="shared" si="216"/>
        <v>0</v>
      </c>
      <c r="AP236" s="22">
        <f t="shared" si="217"/>
        <v>0</v>
      </c>
      <c r="AQ236" s="22">
        <f t="shared" si="268"/>
        <v>0</v>
      </c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</row>
    <row r="237" spans="1:56" s="35" customFormat="1" hidden="1" x14ac:dyDescent="0.25">
      <c r="A237" s="24"/>
      <c r="B237" s="25" t="s">
        <v>119</v>
      </c>
      <c r="C237" s="26" t="s">
        <v>58</v>
      </c>
      <c r="D237" s="26"/>
      <c r="E237" s="26"/>
      <c r="F237" s="26"/>
      <c r="G237" s="26"/>
      <c r="H237" s="26"/>
      <c r="I237" s="27">
        <v>2</v>
      </c>
      <c r="J237" s="24">
        <v>1</v>
      </c>
      <c r="K237" s="24">
        <v>2</v>
      </c>
      <c r="L237" s="134">
        <v>25.4</v>
      </c>
      <c r="M237" s="28">
        <v>34038</v>
      </c>
      <c r="N237" s="28">
        <v>47000</v>
      </c>
      <c r="O237" s="60">
        <f t="shared" si="269"/>
        <v>0.98997000000000002</v>
      </c>
      <c r="P237" s="60">
        <v>1.0030000000000001E-2</v>
      </c>
      <c r="Q237" s="32">
        <f t="shared" si="261"/>
        <v>1193800</v>
      </c>
      <c r="R237" s="32">
        <f t="shared" si="262"/>
        <v>855893.61</v>
      </c>
      <c r="S237" s="32">
        <f t="shared" si="263"/>
        <v>8671.59</v>
      </c>
      <c r="T237" s="32">
        <f t="shared" si="264"/>
        <v>329234.8</v>
      </c>
      <c r="U237" s="88">
        <v>0</v>
      </c>
      <c r="V237" s="23">
        <v>44196</v>
      </c>
      <c r="W237" s="24" t="s">
        <v>59</v>
      </c>
      <c r="X237" s="24"/>
      <c r="Y237" s="24"/>
      <c r="Z237" s="24"/>
      <c r="AA237" s="24"/>
      <c r="AB237" s="24"/>
      <c r="AC237" s="24"/>
      <c r="AD237" s="22">
        <f t="shared" si="265"/>
        <v>25.4</v>
      </c>
      <c r="AE237" s="22">
        <f t="shared" si="210"/>
        <v>864565.2</v>
      </c>
      <c r="AF237" s="22"/>
      <c r="AG237" s="22"/>
      <c r="AH237" s="22">
        <f t="shared" si="211"/>
        <v>855893.61</v>
      </c>
      <c r="AI237" s="22">
        <f t="shared" si="212"/>
        <v>8671.59</v>
      </c>
      <c r="AJ237" s="22">
        <f t="shared" si="213"/>
        <v>329234.8</v>
      </c>
      <c r="AK237" s="22">
        <f t="shared" si="266"/>
        <v>1193800</v>
      </c>
      <c r="AL237" s="22">
        <f t="shared" si="267"/>
        <v>0</v>
      </c>
      <c r="AM237" s="22">
        <f t="shared" si="214"/>
        <v>0</v>
      </c>
      <c r="AN237" s="22">
        <f t="shared" si="215"/>
        <v>0</v>
      </c>
      <c r="AO237" s="22">
        <f t="shared" si="216"/>
        <v>0</v>
      </c>
      <c r="AP237" s="22">
        <f t="shared" si="217"/>
        <v>0</v>
      </c>
      <c r="AQ237" s="22">
        <f t="shared" si="268"/>
        <v>0</v>
      </c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</row>
    <row r="238" spans="1:56" s="35" customFormat="1" hidden="1" x14ac:dyDescent="0.25">
      <c r="A238" s="24"/>
      <c r="B238" s="25" t="s">
        <v>61</v>
      </c>
      <c r="C238" s="26" t="s">
        <v>58</v>
      </c>
      <c r="D238" s="26"/>
      <c r="E238" s="26"/>
      <c r="F238" s="26"/>
      <c r="G238" s="26"/>
      <c r="H238" s="26"/>
      <c r="I238" s="27">
        <v>1</v>
      </c>
      <c r="J238" s="24">
        <v>1</v>
      </c>
      <c r="K238" s="24">
        <v>2</v>
      </c>
      <c r="L238" s="88">
        <v>52.2</v>
      </c>
      <c r="M238" s="28">
        <v>34038</v>
      </c>
      <c r="N238" s="28">
        <v>47000</v>
      </c>
      <c r="O238" s="60">
        <f t="shared" si="269"/>
        <v>0.98997000000000002</v>
      </c>
      <c r="P238" s="60">
        <v>1.0030000000000001E-2</v>
      </c>
      <c r="Q238" s="32">
        <f t="shared" si="261"/>
        <v>2453400</v>
      </c>
      <c r="R238" s="32">
        <f t="shared" si="262"/>
        <v>1758962.46</v>
      </c>
      <c r="S238" s="32">
        <f t="shared" si="263"/>
        <v>17821.14</v>
      </c>
      <c r="T238" s="32">
        <f t="shared" si="264"/>
        <v>676616.4</v>
      </c>
      <c r="U238" s="88">
        <v>0</v>
      </c>
      <c r="V238" s="23">
        <v>44196</v>
      </c>
      <c r="W238" s="24" t="s">
        <v>59</v>
      </c>
      <c r="X238" s="24"/>
      <c r="Y238" s="24"/>
      <c r="Z238" s="24"/>
      <c r="AA238" s="24"/>
      <c r="AB238" s="24"/>
      <c r="AC238" s="24"/>
      <c r="AD238" s="22">
        <f t="shared" si="265"/>
        <v>52.2</v>
      </c>
      <c r="AE238" s="22">
        <f t="shared" si="210"/>
        <v>1776783.6</v>
      </c>
      <c r="AF238" s="22"/>
      <c r="AG238" s="22"/>
      <c r="AH238" s="22">
        <f t="shared" si="211"/>
        <v>1758962.46</v>
      </c>
      <c r="AI238" s="22">
        <f t="shared" si="212"/>
        <v>17821.14</v>
      </c>
      <c r="AJ238" s="22">
        <f t="shared" si="213"/>
        <v>676616.4</v>
      </c>
      <c r="AK238" s="22">
        <f t="shared" si="266"/>
        <v>2453400</v>
      </c>
      <c r="AL238" s="22">
        <f t="shared" si="267"/>
        <v>0</v>
      </c>
      <c r="AM238" s="22">
        <f t="shared" si="214"/>
        <v>0</v>
      </c>
      <c r="AN238" s="22">
        <f t="shared" si="215"/>
        <v>0</v>
      </c>
      <c r="AO238" s="22">
        <f t="shared" si="216"/>
        <v>0</v>
      </c>
      <c r="AP238" s="22">
        <f t="shared" si="217"/>
        <v>0</v>
      </c>
      <c r="AQ238" s="22">
        <f t="shared" si="268"/>
        <v>0</v>
      </c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</row>
    <row r="239" spans="1:56" s="35" customFormat="1" hidden="1" x14ac:dyDescent="0.25">
      <c r="A239" s="24"/>
      <c r="B239" s="25" t="s">
        <v>63</v>
      </c>
      <c r="C239" s="26" t="s">
        <v>58</v>
      </c>
      <c r="D239" s="26"/>
      <c r="E239" s="26"/>
      <c r="F239" s="26"/>
      <c r="G239" s="26"/>
      <c r="H239" s="26"/>
      <c r="I239" s="27">
        <v>2</v>
      </c>
      <c r="J239" s="24">
        <v>1</v>
      </c>
      <c r="K239" s="24">
        <v>2</v>
      </c>
      <c r="L239" s="28">
        <v>37.9</v>
      </c>
      <c r="M239" s="28">
        <v>34038</v>
      </c>
      <c r="N239" s="28">
        <v>47000</v>
      </c>
      <c r="O239" s="60">
        <f t="shared" si="269"/>
        <v>0.98997000000000002</v>
      </c>
      <c r="P239" s="60">
        <v>1.0030000000000001E-2</v>
      </c>
      <c r="Q239" s="32">
        <f t="shared" si="261"/>
        <v>1781300</v>
      </c>
      <c r="R239" s="32">
        <f t="shared" si="262"/>
        <v>1277101.1000000001</v>
      </c>
      <c r="S239" s="32">
        <f t="shared" si="263"/>
        <v>12939.1</v>
      </c>
      <c r="T239" s="32">
        <f t="shared" si="264"/>
        <v>491259.8</v>
      </c>
      <c r="U239" s="88">
        <v>0</v>
      </c>
      <c r="V239" s="23">
        <v>44196</v>
      </c>
      <c r="W239" s="24" t="s">
        <v>59</v>
      </c>
      <c r="X239" s="24"/>
      <c r="Y239" s="24"/>
      <c r="Z239" s="24"/>
      <c r="AA239" s="24"/>
      <c r="AB239" s="24"/>
      <c r="AC239" s="24"/>
      <c r="AD239" s="22">
        <f t="shared" si="265"/>
        <v>37.9</v>
      </c>
      <c r="AE239" s="22">
        <f t="shared" si="210"/>
        <v>1290040.2</v>
      </c>
      <c r="AF239" s="22"/>
      <c r="AG239" s="22"/>
      <c r="AH239" s="22">
        <f t="shared" si="211"/>
        <v>1277101.1000000001</v>
      </c>
      <c r="AI239" s="22">
        <f t="shared" si="212"/>
        <v>12939.1</v>
      </c>
      <c r="AJ239" s="22">
        <f t="shared" si="213"/>
        <v>491259.8</v>
      </c>
      <c r="AK239" s="22">
        <f t="shared" si="266"/>
        <v>1781300</v>
      </c>
      <c r="AL239" s="22">
        <f t="shared" si="267"/>
        <v>0</v>
      </c>
      <c r="AM239" s="22">
        <f t="shared" si="214"/>
        <v>0</v>
      </c>
      <c r="AN239" s="22">
        <f t="shared" si="215"/>
        <v>0</v>
      </c>
      <c r="AO239" s="22">
        <f t="shared" si="216"/>
        <v>0</v>
      </c>
      <c r="AP239" s="22">
        <f t="shared" si="217"/>
        <v>0</v>
      </c>
      <c r="AQ239" s="22">
        <f t="shared" si="268"/>
        <v>0</v>
      </c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</row>
    <row r="240" spans="1:56" s="35" customFormat="1" hidden="1" x14ac:dyDescent="0.25">
      <c r="A240" s="24"/>
      <c r="B240" s="25" t="s">
        <v>64</v>
      </c>
      <c r="C240" s="26" t="s">
        <v>58</v>
      </c>
      <c r="D240" s="26"/>
      <c r="E240" s="26"/>
      <c r="F240" s="26"/>
      <c r="G240" s="26"/>
      <c r="H240" s="26"/>
      <c r="I240" s="27">
        <v>4</v>
      </c>
      <c r="J240" s="24">
        <v>1</v>
      </c>
      <c r="K240" s="24">
        <v>3</v>
      </c>
      <c r="L240" s="28">
        <v>64.599999999999994</v>
      </c>
      <c r="M240" s="28">
        <v>34038</v>
      </c>
      <c r="N240" s="28">
        <v>47000</v>
      </c>
      <c r="O240" s="60">
        <f t="shared" si="269"/>
        <v>0.98997000000000002</v>
      </c>
      <c r="P240" s="60">
        <v>1.0030000000000001E-2</v>
      </c>
      <c r="Q240" s="32">
        <f t="shared" si="261"/>
        <v>3036200</v>
      </c>
      <c r="R240" s="32">
        <f t="shared" si="262"/>
        <v>2176800.29</v>
      </c>
      <c r="S240" s="32">
        <f t="shared" si="263"/>
        <v>22054.51</v>
      </c>
      <c r="T240" s="32">
        <f t="shared" si="264"/>
        <v>837345.2</v>
      </c>
      <c r="U240" s="88">
        <v>0</v>
      </c>
      <c r="V240" s="23">
        <v>44196</v>
      </c>
      <c r="W240" s="24" t="s">
        <v>59</v>
      </c>
      <c r="X240" s="24"/>
      <c r="Y240" s="24"/>
      <c r="Z240" s="24"/>
      <c r="AA240" s="24"/>
      <c r="AB240" s="24"/>
      <c r="AC240" s="24"/>
      <c r="AD240" s="22">
        <f t="shared" si="265"/>
        <v>64.599999999999994</v>
      </c>
      <c r="AE240" s="22">
        <f t="shared" si="210"/>
        <v>2198854.7999999998</v>
      </c>
      <c r="AF240" s="22"/>
      <c r="AG240" s="22"/>
      <c r="AH240" s="22">
        <f t="shared" si="211"/>
        <v>2176800.29</v>
      </c>
      <c r="AI240" s="22">
        <f t="shared" si="212"/>
        <v>22054.51</v>
      </c>
      <c r="AJ240" s="22">
        <f t="shared" si="213"/>
        <v>837345.2</v>
      </c>
      <c r="AK240" s="22">
        <f t="shared" si="266"/>
        <v>3036200</v>
      </c>
      <c r="AL240" s="22">
        <f t="shared" si="267"/>
        <v>0</v>
      </c>
      <c r="AM240" s="22">
        <f t="shared" si="214"/>
        <v>0</v>
      </c>
      <c r="AN240" s="22">
        <f t="shared" si="215"/>
        <v>0</v>
      </c>
      <c r="AO240" s="22">
        <f t="shared" si="216"/>
        <v>0</v>
      </c>
      <c r="AP240" s="22">
        <f t="shared" si="217"/>
        <v>0</v>
      </c>
      <c r="AQ240" s="22">
        <f t="shared" si="268"/>
        <v>0</v>
      </c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</row>
    <row r="241" spans="1:56" s="35" customFormat="1" hidden="1" x14ac:dyDescent="0.25">
      <c r="A241" s="24"/>
      <c r="B241" s="25" t="s">
        <v>65</v>
      </c>
      <c r="C241" s="26" t="s">
        <v>58</v>
      </c>
      <c r="D241" s="26"/>
      <c r="E241" s="26"/>
      <c r="F241" s="26"/>
      <c r="G241" s="26"/>
      <c r="H241" s="26"/>
      <c r="I241" s="27">
        <v>1</v>
      </c>
      <c r="J241" s="24">
        <v>1</v>
      </c>
      <c r="K241" s="24">
        <v>2</v>
      </c>
      <c r="L241" s="28">
        <v>53</v>
      </c>
      <c r="M241" s="28">
        <v>34038</v>
      </c>
      <c r="N241" s="28">
        <v>47000</v>
      </c>
      <c r="O241" s="60">
        <f t="shared" si="269"/>
        <v>0.98997000000000002</v>
      </c>
      <c r="P241" s="60">
        <v>1.0030000000000001E-2</v>
      </c>
      <c r="Q241" s="32">
        <f t="shared" si="261"/>
        <v>2491000</v>
      </c>
      <c r="R241" s="32">
        <f t="shared" si="262"/>
        <v>1785919.74</v>
      </c>
      <c r="S241" s="32">
        <f t="shared" si="263"/>
        <v>18094.259999999998</v>
      </c>
      <c r="T241" s="32">
        <f t="shared" si="264"/>
        <v>686986</v>
      </c>
      <c r="U241" s="88">
        <v>0</v>
      </c>
      <c r="V241" s="23">
        <v>44196</v>
      </c>
      <c r="W241" s="24" t="s">
        <v>59</v>
      </c>
      <c r="X241" s="24"/>
      <c r="Y241" s="24"/>
      <c r="Z241" s="24"/>
      <c r="AA241" s="24"/>
      <c r="AB241" s="24"/>
      <c r="AC241" s="24"/>
      <c r="AD241" s="22">
        <f t="shared" si="265"/>
        <v>53</v>
      </c>
      <c r="AE241" s="22">
        <f t="shared" si="210"/>
        <v>1804014</v>
      </c>
      <c r="AF241" s="22"/>
      <c r="AG241" s="22"/>
      <c r="AH241" s="22">
        <f t="shared" si="211"/>
        <v>1785919.74</v>
      </c>
      <c r="AI241" s="22">
        <f t="shared" si="212"/>
        <v>18094.259999999998</v>
      </c>
      <c r="AJ241" s="22">
        <f t="shared" si="213"/>
        <v>686986</v>
      </c>
      <c r="AK241" s="22">
        <f t="shared" si="266"/>
        <v>2491000</v>
      </c>
      <c r="AL241" s="22">
        <f t="shared" si="267"/>
        <v>0</v>
      </c>
      <c r="AM241" s="22">
        <f t="shared" si="214"/>
        <v>0</v>
      </c>
      <c r="AN241" s="22">
        <f t="shared" si="215"/>
        <v>0</v>
      </c>
      <c r="AO241" s="22">
        <f t="shared" si="216"/>
        <v>0</v>
      </c>
      <c r="AP241" s="22">
        <f t="shared" si="217"/>
        <v>0</v>
      </c>
      <c r="AQ241" s="22">
        <f t="shared" si="268"/>
        <v>0</v>
      </c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</row>
    <row r="242" spans="1:56" s="35" customFormat="1" hidden="1" x14ac:dyDescent="0.25">
      <c r="A242" s="24"/>
      <c r="B242" s="25" t="s">
        <v>66</v>
      </c>
      <c r="C242" s="26" t="s">
        <v>58</v>
      </c>
      <c r="D242" s="26"/>
      <c r="E242" s="26"/>
      <c r="F242" s="26"/>
      <c r="G242" s="26"/>
      <c r="H242" s="26"/>
      <c r="I242" s="27">
        <v>7</v>
      </c>
      <c r="J242" s="24">
        <v>1</v>
      </c>
      <c r="K242" s="24">
        <v>2</v>
      </c>
      <c r="L242" s="28">
        <v>55.5</v>
      </c>
      <c r="M242" s="28">
        <v>34038</v>
      </c>
      <c r="N242" s="28">
        <v>47000</v>
      </c>
      <c r="O242" s="60">
        <f t="shared" si="269"/>
        <v>0.98997000000000002</v>
      </c>
      <c r="P242" s="60">
        <v>1.0030000000000001E-2</v>
      </c>
      <c r="Q242" s="32">
        <f t="shared" si="261"/>
        <v>2608500</v>
      </c>
      <c r="R242" s="32">
        <f t="shared" si="262"/>
        <v>1870161.24</v>
      </c>
      <c r="S242" s="32">
        <f t="shared" si="263"/>
        <v>18947.759999999998</v>
      </c>
      <c r="T242" s="32">
        <f t="shared" si="264"/>
        <v>719391</v>
      </c>
      <c r="U242" s="88">
        <v>0</v>
      </c>
      <c r="V242" s="23">
        <v>44196</v>
      </c>
      <c r="W242" s="24" t="s">
        <v>59</v>
      </c>
      <c r="X242" s="24"/>
      <c r="Y242" s="24"/>
      <c r="Z242" s="24"/>
      <c r="AA242" s="24"/>
      <c r="AB242" s="24"/>
      <c r="AC242" s="24"/>
      <c r="AD242" s="22">
        <f t="shared" si="265"/>
        <v>55.5</v>
      </c>
      <c r="AE242" s="22">
        <f t="shared" si="210"/>
        <v>1889109</v>
      </c>
      <c r="AF242" s="22"/>
      <c r="AG242" s="22"/>
      <c r="AH242" s="22">
        <f t="shared" si="211"/>
        <v>1870161.24</v>
      </c>
      <c r="AI242" s="22">
        <f t="shared" si="212"/>
        <v>18947.759999999998</v>
      </c>
      <c r="AJ242" s="22">
        <f t="shared" si="213"/>
        <v>719391</v>
      </c>
      <c r="AK242" s="22">
        <f t="shared" si="266"/>
        <v>2608500</v>
      </c>
      <c r="AL242" s="22">
        <f t="shared" si="267"/>
        <v>0</v>
      </c>
      <c r="AM242" s="22">
        <f t="shared" si="214"/>
        <v>0</v>
      </c>
      <c r="AN242" s="22">
        <f t="shared" si="215"/>
        <v>0</v>
      </c>
      <c r="AO242" s="22">
        <f t="shared" si="216"/>
        <v>0</v>
      </c>
      <c r="AP242" s="22">
        <f t="shared" si="217"/>
        <v>0</v>
      </c>
      <c r="AQ242" s="22">
        <f t="shared" si="268"/>
        <v>0</v>
      </c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</row>
    <row r="243" spans="1:56" s="35" customFormat="1" hidden="1" x14ac:dyDescent="0.25">
      <c r="A243" s="24"/>
      <c r="B243" s="25" t="s">
        <v>67</v>
      </c>
      <c r="C243" s="26" t="s">
        <v>58</v>
      </c>
      <c r="D243" s="26"/>
      <c r="E243" s="26"/>
      <c r="F243" s="26"/>
      <c r="G243" s="26"/>
      <c r="H243" s="26"/>
      <c r="I243" s="27">
        <v>5</v>
      </c>
      <c r="J243" s="24">
        <v>1</v>
      </c>
      <c r="K243" s="24">
        <v>3</v>
      </c>
      <c r="L243" s="28">
        <v>61.1</v>
      </c>
      <c r="M243" s="28">
        <v>34038</v>
      </c>
      <c r="N243" s="28">
        <v>47000</v>
      </c>
      <c r="O243" s="60">
        <f t="shared" si="269"/>
        <v>0.98997000000000002</v>
      </c>
      <c r="P243" s="60">
        <v>1.0030000000000001E-2</v>
      </c>
      <c r="Q243" s="32">
        <f t="shared" si="261"/>
        <v>2871700</v>
      </c>
      <c r="R243" s="32">
        <f t="shared" si="262"/>
        <v>2058862.19</v>
      </c>
      <c r="S243" s="32">
        <f t="shared" si="263"/>
        <v>20859.61</v>
      </c>
      <c r="T243" s="32">
        <f t="shared" si="264"/>
        <v>791978.2</v>
      </c>
      <c r="U243" s="88">
        <v>0</v>
      </c>
      <c r="V243" s="23">
        <v>44196</v>
      </c>
      <c r="W243" s="24" t="s">
        <v>59</v>
      </c>
      <c r="X243" s="24"/>
      <c r="Y243" s="24"/>
      <c r="Z243" s="24"/>
      <c r="AA243" s="24"/>
      <c r="AB243" s="24"/>
      <c r="AC243" s="24"/>
      <c r="AD243" s="22">
        <f t="shared" si="265"/>
        <v>61.1</v>
      </c>
      <c r="AE243" s="22">
        <f t="shared" si="210"/>
        <v>2079721.8</v>
      </c>
      <c r="AF243" s="22"/>
      <c r="AG243" s="22"/>
      <c r="AH243" s="22">
        <f t="shared" si="211"/>
        <v>2058862.19</v>
      </c>
      <c r="AI243" s="22">
        <f t="shared" si="212"/>
        <v>20859.61</v>
      </c>
      <c r="AJ243" s="22">
        <f t="shared" si="213"/>
        <v>791978.2</v>
      </c>
      <c r="AK243" s="22">
        <f t="shared" si="266"/>
        <v>2871700</v>
      </c>
      <c r="AL243" s="22">
        <f t="shared" si="267"/>
        <v>0</v>
      </c>
      <c r="AM243" s="22">
        <f t="shared" si="214"/>
        <v>0</v>
      </c>
      <c r="AN243" s="22">
        <f t="shared" si="215"/>
        <v>0</v>
      </c>
      <c r="AO243" s="22">
        <f t="shared" si="216"/>
        <v>0</v>
      </c>
      <c r="AP243" s="22">
        <f t="shared" si="217"/>
        <v>0</v>
      </c>
      <c r="AQ243" s="22">
        <f t="shared" si="268"/>
        <v>0</v>
      </c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</row>
    <row r="244" spans="1:56" s="35" customFormat="1" hidden="1" x14ac:dyDescent="0.25">
      <c r="A244" s="24"/>
      <c r="B244" s="25" t="s">
        <v>69</v>
      </c>
      <c r="C244" s="26" t="s">
        <v>58</v>
      </c>
      <c r="D244" s="26"/>
      <c r="E244" s="26"/>
      <c r="F244" s="26"/>
      <c r="G244" s="26"/>
      <c r="H244" s="26"/>
      <c r="I244" s="27">
        <v>3</v>
      </c>
      <c r="J244" s="24">
        <v>1</v>
      </c>
      <c r="K244" s="24">
        <v>2</v>
      </c>
      <c r="L244" s="28">
        <v>38</v>
      </c>
      <c r="M244" s="28">
        <v>34038</v>
      </c>
      <c r="N244" s="28">
        <v>47000</v>
      </c>
      <c r="O244" s="60">
        <f t="shared" si="269"/>
        <v>0.98997000000000002</v>
      </c>
      <c r="P244" s="60">
        <v>1.0030000000000001E-2</v>
      </c>
      <c r="Q244" s="32">
        <f t="shared" si="261"/>
        <v>1786000</v>
      </c>
      <c r="R244" s="32">
        <f t="shared" si="262"/>
        <v>1280470.76</v>
      </c>
      <c r="S244" s="32">
        <f t="shared" si="263"/>
        <v>12973.24</v>
      </c>
      <c r="T244" s="32">
        <f t="shared" si="264"/>
        <v>492556</v>
      </c>
      <c r="U244" s="88">
        <v>0</v>
      </c>
      <c r="V244" s="23">
        <v>44196</v>
      </c>
      <c r="W244" s="24" t="s">
        <v>59</v>
      </c>
      <c r="X244" s="24"/>
      <c r="Y244" s="24"/>
      <c r="Z244" s="24"/>
      <c r="AA244" s="24"/>
      <c r="AB244" s="24"/>
      <c r="AC244" s="24"/>
      <c r="AD244" s="22">
        <f t="shared" si="265"/>
        <v>38</v>
      </c>
      <c r="AE244" s="22">
        <f t="shared" si="210"/>
        <v>1293444</v>
      </c>
      <c r="AF244" s="22"/>
      <c r="AG244" s="22"/>
      <c r="AH244" s="22">
        <f t="shared" si="211"/>
        <v>1280470.76</v>
      </c>
      <c r="AI244" s="22">
        <f t="shared" si="212"/>
        <v>12973.24</v>
      </c>
      <c r="AJ244" s="22">
        <f t="shared" si="213"/>
        <v>492556</v>
      </c>
      <c r="AK244" s="22">
        <f t="shared" si="266"/>
        <v>1786000</v>
      </c>
      <c r="AL244" s="22">
        <f t="shared" si="267"/>
        <v>0</v>
      </c>
      <c r="AM244" s="22">
        <f t="shared" si="214"/>
        <v>0</v>
      </c>
      <c r="AN244" s="22">
        <f t="shared" si="215"/>
        <v>0</v>
      </c>
      <c r="AO244" s="22">
        <f t="shared" si="216"/>
        <v>0</v>
      </c>
      <c r="AP244" s="22">
        <f t="shared" si="217"/>
        <v>0</v>
      </c>
      <c r="AQ244" s="22">
        <f t="shared" si="268"/>
        <v>0</v>
      </c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</row>
    <row r="245" spans="1:56" s="35" customFormat="1" hidden="1" x14ac:dyDescent="0.25">
      <c r="A245" s="24"/>
      <c r="B245" s="25" t="s">
        <v>85</v>
      </c>
      <c r="C245" s="26" t="s">
        <v>58</v>
      </c>
      <c r="D245" s="26"/>
      <c r="E245" s="26"/>
      <c r="F245" s="26"/>
      <c r="G245" s="26"/>
      <c r="H245" s="26"/>
      <c r="I245" s="27">
        <v>2</v>
      </c>
      <c r="J245" s="24">
        <v>1</v>
      </c>
      <c r="K245" s="24">
        <v>2</v>
      </c>
      <c r="L245" s="134">
        <v>55.7</v>
      </c>
      <c r="M245" s="28">
        <v>34038</v>
      </c>
      <c r="N245" s="28">
        <v>47000</v>
      </c>
      <c r="O245" s="60">
        <f t="shared" si="269"/>
        <v>0.98997000000000002</v>
      </c>
      <c r="P245" s="60">
        <v>1.0030000000000001E-2</v>
      </c>
      <c r="Q245" s="32">
        <f t="shared" si="261"/>
        <v>2617900</v>
      </c>
      <c r="R245" s="32">
        <f t="shared" si="262"/>
        <v>1876900.56</v>
      </c>
      <c r="S245" s="32">
        <f t="shared" si="263"/>
        <v>19016.04</v>
      </c>
      <c r="T245" s="32">
        <f t="shared" si="264"/>
        <v>721983.4</v>
      </c>
      <c r="U245" s="88">
        <v>0</v>
      </c>
      <c r="V245" s="23">
        <v>44196</v>
      </c>
      <c r="W245" s="24" t="s">
        <v>59</v>
      </c>
      <c r="X245" s="24"/>
      <c r="Y245" s="24"/>
      <c r="Z245" s="24"/>
      <c r="AA245" s="24"/>
      <c r="AB245" s="24"/>
      <c r="AC245" s="24"/>
      <c r="AD245" s="22">
        <f t="shared" si="265"/>
        <v>55.7</v>
      </c>
      <c r="AE245" s="22">
        <f t="shared" si="210"/>
        <v>1895916.6</v>
      </c>
      <c r="AF245" s="22"/>
      <c r="AG245" s="22"/>
      <c r="AH245" s="22">
        <f t="shared" si="211"/>
        <v>1876900.56</v>
      </c>
      <c r="AI245" s="22">
        <f t="shared" si="212"/>
        <v>19016.04</v>
      </c>
      <c r="AJ245" s="22">
        <f t="shared" si="213"/>
        <v>721983.4</v>
      </c>
      <c r="AK245" s="22">
        <f t="shared" si="266"/>
        <v>2617900</v>
      </c>
      <c r="AL245" s="22">
        <f t="shared" si="267"/>
        <v>0</v>
      </c>
      <c r="AM245" s="22">
        <f t="shared" si="214"/>
        <v>0</v>
      </c>
      <c r="AN245" s="22">
        <f t="shared" si="215"/>
        <v>0</v>
      </c>
      <c r="AO245" s="22">
        <f t="shared" si="216"/>
        <v>0</v>
      </c>
      <c r="AP245" s="22">
        <f t="shared" si="217"/>
        <v>0</v>
      </c>
      <c r="AQ245" s="22">
        <f t="shared" si="268"/>
        <v>0</v>
      </c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</row>
    <row r="246" spans="1:56" s="35" customFormat="1" ht="15.75" hidden="1" customHeight="1" x14ac:dyDescent="0.25">
      <c r="A246" s="24"/>
      <c r="B246" s="25" t="s">
        <v>70</v>
      </c>
      <c r="C246" s="26" t="s">
        <v>58</v>
      </c>
      <c r="D246" s="26"/>
      <c r="E246" s="26"/>
      <c r="F246" s="26"/>
      <c r="G246" s="26"/>
      <c r="H246" s="26"/>
      <c r="I246" s="27">
        <v>1</v>
      </c>
      <c r="J246" s="24">
        <v>1</v>
      </c>
      <c r="K246" s="24">
        <v>3</v>
      </c>
      <c r="L246" s="88">
        <v>63.1</v>
      </c>
      <c r="M246" s="28">
        <v>34038</v>
      </c>
      <c r="N246" s="28">
        <v>47000</v>
      </c>
      <c r="O246" s="60">
        <f t="shared" si="269"/>
        <v>0.98997000000000002</v>
      </c>
      <c r="P246" s="60">
        <v>1.0030000000000001E-2</v>
      </c>
      <c r="Q246" s="32">
        <f t="shared" si="261"/>
        <v>2965700</v>
      </c>
      <c r="R246" s="32">
        <f t="shared" si="262"/>
        <v>2126255.39</v>
      </c>
      <c r="S246" s="32">
        <f t="shared" si="263"/>
        <v>21542.41</v>
      </c>
      <c r="T246" s="32">
        <f t="shared" si="264"/>
        <v>817902.2</v>
      </c>
      <c r="U246" s="88">
        <v>0</v>
      </c>
      <c r="V246" s="23">
        <v>44196</v>
      </c>
      <c r="W246" s="24" t="s">
        <v>59</v>
      </c>
      <c r="X246" s="24"/>
      <c r="Y246" s="24"/>
      <c r="Z246" s="24"/>
      <c r="AA246" s="24"/>
      <c r="AB246" s="24"/>
      <c r="AC246" s="24"/>
      <c r="AD246" s="22">
        <f t="shared" si="265"/>
        <v>63.1</v>
      </c>
      <c r="AE246" s="22">
        <f t="shared" si="210"/>
        <v>2147797.7999999998</v>
      </c>
      <c r="AF246" s="22"/>
      <c r="AG246" s="22"/>
      <c r="AH246" s="22">
        <f t="shared" si="211"/>
        <v>2126255.39</v>
      </c>
      <c r="AI246" s="22">
        <f t="shared" si="212"/>
        <v>21542.41</v>
      </c>
      <c r="AJ246" s="22">
        <f t="shared" si="213"/>
        <v>817902.2</v>
      </c>
      <c r="AK246" s="22">
        <f t="shared" si="266"/>
        <v>2965700</v>
      </c>
      <c r="AL246" s="22">
        <f t="shared" si="267"/>
        <v>0</v>
      </c>
      <c r="AM246" s="22">
        <f t="shared" si="214"/>
        <v>0</v>
      </c>
      <c r="AN246" s="22">
        <f t="shared" si="215"/>
        <v>0</v>
      </c>
      <c r="AO246" s="22">
        <f t="shared" si="216"/>
        <v>0</v>
      </c>
      <c r="AP246" s="22">
        <f t="shared" si="217"/>
        <v>0</v>
      </c>
      <c r="AQ246" s="22">
        <f t="shared" si="268"/>
        <v>0</v>
      </c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</row>
    <row r="247" spans="1:56" s="35" customFormat="1" hidden="1" x14ac:dyDescent="0.25">
      <c r="A247" s="24"/>
      <c r="B247" s="25" t="s">
        <v>86</v>
      </c>
      <c r="C247" s="26" t="s">
        <v>58</v>
      </c>
      <c r="D247" s="26"/>
      <c r="E247" s="26"/>
      <c r="F247" s="26"/>
      <c r="G247" s="26"/>
      <c r="H247" s="26"/>
      <c r="I247" s="27">
        <v>1</v>
      </c>
      <c r="J247" s="24">
        <v>1</v>
      </c>
      <c r="K247" s="24">
        <v>2</v>
      </c>
      <c r="L247" s="88">
        <v>36.5</v>
      </c>
      <c r="M247" s="28">
        <v>34038</v>
      </c>
      <c r="N247" s="28">
        <v>47000</v>
      </c>
      <c r="O247" s="60">
        <f t="shared" si="269"/>
        <v>0.98997000000000002</v>
      </c>
      <c r="P247" s="60">
        <v>1.0030000000000001E-2</v>
      </c>
      <c r="Q247" s="32">
        <f t="shared" si="261"/>
        <v>1715500</v>
      </c>
      <c r="R247" s="32">
        <f t="shared" si="262"/>
        <v>1229925.8600000001</v>
      </c>
      <c r="S247" s="32">
        <f t="shared" si="263"/>
        <v>12461.14</v>
      </c>
      <c r="T247" s="32">
        <f t="shared" si="264"/>
        <v>473113</v>
      </c>
      <c r="U247" s="88">
        <v>0</v>
      </c>
      <c r="V247" s="23">
        <v>44196</v>
      </c>
      <c r="W247" s="24" t="s">
        <v>59</v>
      </c>
      <c r="X247" s="24"/>
      <c r="Y247" s="24"/>
      <c r="Z247" s="24"/>
      <c r="AA247" s="24"/>
      <c r="AB247" s="24"/>
      <c r="AC247" s="24"/>
      <c r="AD247" s="22">
        <f t="shared" si="265"/>
        <v>36.5</v>
      </c>
      <c r="AE247" s="22">
        <f t="shared" si="210"/>
        <v>1242387</v>
      </c>
      <c r="AF247" s="22"/>
      <c r="AG247" s="22"/>
      <c r="AH247" s="22">
        <f t="shared" si="211"/>
        <v>1229925.8600000001</v>
      </c>
      <c r="AI247" s="22">
        <f t="shared" si="212"/>
        <v>12461.14</v>
      </c>
      <c r="AJ247" s="22">
        <f t="shared" si="213"/>
        <v>473113</v>
      </c>
      <c r="AK247" s="22">
        <f t="shared" si="266"/>
        <v>1715500</v>
      </c>
      <c r="AL247" s="22">
        <f t="shared" si="267"/>
        <v>0</v>
      </c>
      <c r="AM247" s="22">
        <f t="shared" si="214"/>
        <v>0</v>
      </c>
      <c r="AN247" s="22">
        <f t="shared" si="215"/>
        <v>0</v>
      </c>
      <c r="AO247" s="22">
        <f t="shared" si="216"/>
        <v>0</v>
      </c>
      <c r="AP247" s="22">
        <f t="shared" si="217"/>
        <v>0</v>
      </c>
      <c r="AQ247" s="22">
        <f t="shared" si="268"/>
        <v>0</v>
      </c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</row>
    <row r="248" spans="1:56" s="35" customFormat="1" hidden="1" x14ac:dyDescent="0.25">
      <c r="A248" s="24">
        <v>22</v>
      </c>
      <c r="B248" s="25" t="s">
        <v>120</v>
      </c>
      <c r="C248" s="26"/>
      <c r="D248" s="26"/>
      <c r="E248" s="26"/>
      <c r="F248" s="26"/>
      <c r="G248" s="26"/>
      <c r="H248" s="26"/>
      <c r="I248" s="27">
        <f>SUM(I249:I260)</f>
        <v>31</v>
      </c>
      <c r="J248" s="27">
        <f t="shared" ref="J248:L248" si="270">SUM(J249:J260)</f>
        <v>12</v>
      </c>
      <c r="K248" s="27">
        <f t="shared" si="270"/>
        <v>17</v>
      </c>
      <c r="L248" s="28">
        <f t="shared" si="270"/>
        <v>439.9</v>
      </c>
      <c r="M248" s="28"/>
      <c r="N248" s="28"/>
      <c r="O248" s="28"/>
      <c r="P248" s="28"/>
      <c r="Q248" s="28">
        <f t="shared" ref="Q248:U248" si="271">SUM(Q249:Q260)</f>
        <v>20675300</v>
      </c>
      <c r="R248" s="28">
        <f t="shared" si="271"/>
        <v>14823133.85</v>
      </c>
      <c r="S248" s="28">
        <f t="shared" si="271"/>
        <v>150182.35</v>
      </c>
      <c r="T248" s="28">
        <f t="shared" si="271"/>
        <v>5701983.7999999998</v>
      </c>
      <c r="U248" s="28">
        <f t="shared" si="271"/>
        <v>0</v>
      </c>
      <c r="V248" s="29">
        <v>44196</v>
      </c>
      <c r="W248" s="24"/>
      <c r="X248" s="24"/>
      <c r="Y248" s="24"/>
      <c r="Z248" s="24"/>
      <c r="AA248" s="24"/>
      <c r="AB248" s="24"/>
      <c r="AC248" s="24"/>
      <c r="AD248" s="28">
        <f t="shared" ref="AD248:AZ248" si="272">SUM(AD249:AD260)</f>
        <v>384.6</v>
      </c>
      <c r="AE248" s="22">
        <f t="shared" si="210"/>
        <v>13091014.800000001</v>
      </c>
      <c r="AF248" s="22"/>
      <c r="AG248" s="22"/>
      <c r="AH248" s="22">
        <f t="shared" si="211"/>
        <v>12959711.92</v>
      </c>
      <c r="AI248" s="22">
        <f t="shared" si="212"/>
        <v>131302.88</v>
      </c>
      <c r="AJ248" s="22">
        <f t="shared" si="213"/>
        <v>4985185.2</v>
      </c>
      <c r="AK248" s="28">
        <f t="shared" si="272"/>
        <v>18076200</v>
      </c>
      <c r="AL248" s="28">
        <f t="shared" si="272"/>
        <v>55.3</v>
      </c>
      <c r="AM248" s="22">
        <f t="shared" si="214"/>
        <v>1882301.4</v>
      </c>
      <c r="AN248" s="22">
        <f t="shared" si="215"/>
        <v>1863421.92</v>
      </c>
      <c r="AO248" s="22">
        <f t="shared" si="216"/>
        <v>18879.48</v>
      </c>
      <c r="AP248" s="22">
        <f t="shared" si="217"/>
        <v>716798.6</v>
      </c>
      <c r="AQ248" s="28">
        <f t="shared" si="272"/>
        <v>2599100</v>
      </c>
      <c r="AR248" s="28">
        <f t="shared" si="272"/>
        <v>0</v>
      </c>
      <c r="AS248" s="28">
        <f t="shared" si="272"/>
        <v>0</v>
      </c>
      <c r="AT248" s="28">
        <f t="shared" si="272"/>
        <v>0</v>
      </c>
      <c r="AU248" s="28">
        <f t="shared" si="272"/>
        <v>0</v>
      </c>
      <c r="AV248" s="28">
        <f t="shared" si="272"/>
        <v>0</v>
      </c>
      <c r="AW248" s="28">
        <f t="shared" si="272"/>
        <v>0</v>
      </c>
      <c r="AX248" s="28">
        <f t="shared" si="272"/>
        <v>0</v>
      </c>
      <c r="AY248" s="28">
        <f t="shared" si="272"/>
        <v>0</v>
      </c>
      <c r="AZ248" s="28">
        <f t="shared" si="272"/>
        <v>0</v>
      </c>
      <c r="BA248" s="24"/>
      <c r="BB248" s="24"/>
      <c r="BC248" s="24"/>
      <c r="BD248" s="24"/>
    </row>
    <row r="249" spans="1:56" s="3" customFormat="1" hidden="1" x14ac:dyDescent="0.25">
      <c r="A249" s="17"/>
      <c r="B249" s="18" t="s">
        <v>121</v>
      </c>
      <c r="C249" s="19" t="s">
        <v>58</v>
      </c>
      <c r="D249" s="19"/>
      <c r="E249" s="19"/>
      <c r="F249" s="19"/>
      <c r="G249" s="19"/>
      <c r="H249" s="19"/>
      <c r="I249" s="20">
        <v>6</v>
      </c>
      <c r="J249" s="24">
        <v>1</v>
      </c>
      <c r="K249" s="17">
        <v>1</v>
      </c>
      <c r="L249" s="28">
        <v>24.7</v>
      </c>
      <c r="M249" s="28">
        <v>34038</v>
      </c>
      <c r="N249" s="28">
        <v>47000</v>
      </c>
      <c r="O249" s="60">
        <f t="shared" si="269"/>
        <v>0.98997000000000002</v>
      </c>
      <c r="P249" s="60">
        <v>1.0030000000000001E-2</v>
      </c>
      <c r="Q249" s="32">
        <f t="shared" ref="Q249:Q260" si="273">L249*N249</f>
        <v>1160900</v>
      </c>
      <c r="R249" s="32">
        <f t="shared" ref="R249:R260" si="274">IF(N249&lt;M249,(L249*M249*O249)*N249/M249,L249*M249*O249)</f>
        <v>832305.99</v>
      </c>
      <c r="S249" s="32">
        <f t="shared" ref="S249:S260" si="275">IF(N249&lt;M249,(L249*M249*P249)*N249/M249,L249*M249*P249)</f>
        <v>8432.61</v>
      </c>
      <c r="T249" s="32">
        <f t="shared" ref="T249:T260" si="276">Q249-R249-S249-U249</f>
        <v>320161.40000000002</v>
      </c>
      <c r="U249" s="88">
        <v>0</v>
      </c>
      <c r="V249" s="23">
        <v>44196</v>
      </c>
      <c r="W249" s="17" t="s">
        <v>59</v>
      </c>
      <c r="X249" s="17"/>
      <c r="Y249" s="17"/>
      <c r="Z249" s="17"/>
      <c r="AA249" s="17"/>
      <c r="AB249" s="17"/>
      <c r="AC249" s="17"/>
      <c r="AD249" s="22">
        <f t="shared" ref="AD249:AD260" si="277">IF(W249&gt;0,L249,0)</f>
        <v>24.7</v>
      </c>
      <c r="AE249" s="22">
        <f t="shared" si="210"/>
        <v>840738.6</v>
      </c>
      <c r="AF249" s="22"/>
      <c r="AG249" s="22"/>
      <c r="AH249" s="22">
        <f t="shared" si="211"/>
        <v>832305.99</v>
      </c>
      <c r="AI249" s="22">
        <f t="shared" si="212"/>
        <v>8432.61</v>
      </c>
      <c r="AJ249" s="22">
        <f t="shared" si="213"/>
        <v>320161.40000000002</v>
      </c>
      <c r="AK249" s="22">
        <f t="shared" ref="AK249:AK260" si="278">IF(W249&gt;0,Q249,0)</f>
        <v>1160900</v>
      </c>
      <c r="AL249" s="22">
        <f t="shared" ref="AL249:AL260" si="279">IF(X249&gt;0,L249,0)</f>
        <v>0</v>
      </c>
      <c r="AM249" s="22">
        <f t="shared" si="214"/>
        <v>0</v>
      </c>
      <c r="AN249" s="22">
        <f t="shared" si="215"/>
        <v>0</v>
      </c>
      <c r="AO249" s="22">
        <f t="shared" si="216"/>
        <v>0</v>
      </c>
      <c r="AP249" s="22">
        <f t="shared" si="217"/>
        <v>0</v>
      </c>
      <c r="AQ249" s="22">
        <f t="shared" ref="AQ249:AQ260" si="280">IF(X249&gt;0,Q249,0)</f>
        <v>0</v>
      </c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</row>
    <row r="250" spans="1:56" s="3" customFormat="1" hidden="1" x14ac:dyDescent="0.25">
      <c r="A250" s="17"/>
      <c r="B250" s="18" t="s">
        <v>61</v>
      </c>
      <c r="C250" s="19" t="s">
        <v>58</v>
      </c>
      <c r="D250" s="19"/>
      <c r="E250" s="19"/>
      <c r="F250" s="19"/>
      <c r="G250" s="19"/>
      <c r="H250" s="19"/>
      <c r="I250" s="20">
        <v>2</v>
      </c>
      <c r="J250" s="24">
        <v>1</v>
      </c>
      <c r="K250" s="17">
        <v>2</v>
      </c>
      <c r="L250" s="22">
        <v>53.8</v>
      </c>
      <c r="M250" s="22">
        <v>34038</v>
      </c>
      <c r="N250" s="28">
        <v>47000</v>
      </c>
      <c r="O250" s="60">
        <f t="shared" si="269"/>
        <v>0.98997000000000002</v>
      </c>
      <c r="P250" s="60">
        <v>1.0030000000000001E-2</v>
      </c>
      <c r="Q250" s="32">
        <f t="shared" si="273"/>
        <v>2528600</v>
      </c>
      <c r="R250" s="32">
        <f t="shared" si="274"/>
        <v>1812877.02</v>
      </c>
      <c r="S250" s="32">
        <f t="shared" si="275"/>
        <v>18367.38</v>
      </c>
      <c r="T250" s="32">
        <f t="shared" si="276"/>
        <v>697355.6</v>
      </c>
      <c r="U250" s="88">
        <v>0</v>
      </c>
      <c r="V250" s="23">
        <v>44196</v>
      </c>
      <c r="W250" s="17" t="s">
        <v>59</v>
      </c>
      <c r="X250" s="17"/>
      <c r="Y250" s="17"/>
      <c r="Z250" s="17"/>
      <c r="AA250" s="17"/>
      <c r="AB250" s="17"/>
      <c r="AC250" s="17"/>
      <c r="AD250" s="22">
        <f t="shared" si="277"/>
        <v>53.8</v>
      </c>
      <c r="AE250" s="22">
        <f t="shared" si="210"/>
        <v>1831244.4</v>
      </c>
      <c r="AF250" s="22"/>
      <c r="AG250" s="22"/>
      <c r="AH250" s="22">
        <f t="shared" si="211"/>
        <v>1812877.02</v>
      </c>
      <c r="AI250" s="22">
        <f t="shared" si="212"/>
        <v>18367.38</v>
      </c>
      <c r="AJ250" s="22">
        <f t="shared" si="213"/>
        <v>697355.6</v>
      </c>
      <c r="AK250" s="22">
        <f t="shared" si="278"/>
        <v>2528600</v>
      </c>
      <c r="AL250" s="22">
        <f t="shared" si="279"/>
        <v>0</v>
      </c>
      <c r="AM250" s="22">
        <f t="shared" si="214"/>
        <v>0</v>
      </c>
      <c r="AN250" s="22">
        <f t="shared" si="215"/>
        <v>0</v>
      </c>
      <c r="AO250" s="22">
        <f t="shared" si="216"/>
        <v>0</v>
      </c>
      <c r="AP250" s="22">
        <f t="shared" si="217"/>
        <v>0</v>
      </c>
      <c r="AQ250" s="22">
        <f t="shared" si="280"/>
        <v>0</v>
      </c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</row>
    <row r="251" spans="1:56" s="3" customFormat="1" hidden="1" x14ac:dyDescent="0.25">
      <c r="A251" s="17"/>
      <c r="B251" s="18" t="s">
        <v>65</v>
      </c>
      <c r="C251" s="19" t="s">
        <v>58</v>
      </c>
      <c r="D251" s="19"/>
      <c r="E251" s="19"/>
      <c r="F251" s="19"/>
      <c r="G251" s="19"/>
      <c r="H251" s="19"/>
      <c r="I251" s="20">
        <v>3</v>
      </c>
      <c r="J251" s="24">
        <v>1</v>
      </c>
      <c r="K251" s="17">
        <v>2</v>
      </c>
      <c r="L251" s="37">
        <v>54.6</v>
      </c>
      <c r="M251" s="22">
        <v>34038</v>
      </c>
      <c r="N251" s="28">
        <v>47000</v>
      </c>
      <c r="O251" s="60">
        <f t="shared" si="269"/>
        <v>0.98997000000000002</v>
      </c>
      <c r="P251" s="60">
        <v>1.0030000000000001E-2</v>
      </c>
      <c r="Q251" s="32">
        <f t="shared" si="273"/>
        <v>2566200</v>
      </c>
      <c r="R251" s="32">
        <f t="shared" si="274"/>
        <v>1839834.3</v>
      </c>
      <c r="S251" s="32">
        <f t="shared" si="275"/>
        <v>18640.5</v>
      </c>
      <c r="T251" s="32">
        <f t="shared" si="276"/>
        <v>707725.2</v>
      </c>
      <c r="U251" s="88">
        <v>0</v>
      </c>
      <c r="V251" s="23">
        <v>44196</v>
      </c>
      <c r="W251" s="17" t="s">
        <v>59</v>
      </c>
      <c r="X251" s="17"/>
      <c r="Y251" s="17"/>
      <c r="Z251" s="17"/>
      <c r="AA251" s="17"/>
      <c r="AB251" s="17"/>
      <c r="AC251" s="17"/>
      <c r="AD251" s="22">
        <f t="shared" si="277"/>
        <v>54.6</v>
      </c>
      <c r="AE251" s="22">
        <f t="shared" si="210"/>
        <v>1858474.8</v>
      </c>
      <c r="AF251" s="22"/>
      <c r="AG251" s="22"/>
      <c r="AH251" s="22">
        <f t="shared" si="211"/>
        <v>1839834.3</v>
      </c>
      <c r="AI251" s="22">
        <f t="shared" si="212"/>
        <v>18640.5</v>
      </c>
      <c r="AJ251" s="22">
        <f t="shared" si="213"/>
        <v>707725.2</v>
      </c>
      <c r="AK251" s="22">
        <f t="shared" si="278"/>
        <v>2566200</v>
      </c>
      <c r="AL251" s="22">
        <f t="shared" si="279"/>
        <v>0</v>
      </c>
      <c r="AM251" s="22">
        <f t="shared" si="214"/>
        <v>0</v>
      </c>
      <c r="AN251" s="22">
        <f t="shared" si="215"/>
        <v>0</v>
      </c>
      <c r="AO251" s="22">
        <f t="shared" si="216"/>
        <v>0</v>
      </c>
      <c r="AP251" s="22">
        <f t="shared" si="217"/>
        <v>0</v>
      </c>
      <c r="AQ251" s="22">
        <f t="shared" si="280"/>
        <v>0</v>
      </c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</row>
    <row r="252" spans="1:56" s="3" customFormat="1" hidden="1" x14ac:dyDescent="0.25">
      <c r="A252" s="17"/>
      <c r="B252" s="18" t="s">
        <v>66</v>
      </c>
      <c r="C252" s="19"/>
      <c r="D252" s="26" t="s">
        <v>62</v>
      </c>
      <c r="E252" s="26"/>
      <c r="F252" s="26"/>
      <c r="G252" s="26"/>
      <c r="H252" s="26"/>
      <c r="I252" s="20">
        <v>4</v>
      </c>
      <c r="J252" s="24">
        <v>1</v>
      </c>
      <c r="K252" s="17">
        <v>2</v>
      </c>
      <c r="L252" s="37">
        <v>55.3</v>
      </c>
      <c r="M252" s="22">
        <v>34038</v>
      </c>
      <c r="N252" s="28">
        <v>47000</v>
      </c>
      <c r="O252" s="60">
        <f t="shared" si="269"/>
        <v>0.98997000000000002</v>
      </c>
      <c r="P252" s="60">
        <v>1.0030000000000001E-2</v>
      </c>
      <c r="Q252" s="32">
        <f t="shared" si="273"/>
        <v>2599100</v>
      </c>
      <c r="R252" s="32">
        <f t="shared" si="274"/>
        <v>1863421.92</v>
      </c>
      <c r="S252" s="32">
        <f t="shared" si="275"/>
        <v>18879.48</v>
      </c>
      <c r="T252" s="32">
        <f t="shared" si="276"/>
        <v>716798.6</v>
      </c>
      <c r="U252" s="88">
        <v>0</v>
      </c>
      <c r="V252" s="23">
        <v>44196</v>
      </c>
      <c r="W252" s="17"/>
      <c r="X252" s="17" t="s">
        <v>59</v>
      </c>
      <c r="Y252" s="17"/>
      <c r="Z252" s="17"/>
      <c r="AA252" s="17"/>
      <c r="AB252" s="17"/>
      <c r="AC252" s="17"/>
      <c r="AD252" s="22">
        <f t="shared" si="277"/>
        <v>0</v>
      </c>
      <c r="AE252" s="22">
        <f t="shared" si="210"/>
        <v>0</v>
      </c>
      <c r="AF252" s="22"/>
      <c r="AG252" s="22"/>
      <c r="AH252" s="22">
        <f t="shared" si="211"/>
        <v>0</v>
      </c>
      <c r="AI252" s="22">
        <f t="shared" si="212"/>
        <v>0</v>
      </c>
      <c r="AJ252" s="22">
        <f t="shared" si="213"/>
        <v>0</v>
      </c>
      <c r="AK252" s="22">
        <f t="shared" si="278"/>
        <v>0</v>
      </c>
      <c r="AL252" s="22">
        <f t="shared" si="279"/>
        <v>55.3</v>
      </c>
      <c r="AM252" s="22">
        <f t="shared" si="214"/>
        <v>1882301.4</v>
      </c>
      <c r="AN252" s="22">
        <f t="shared" si="215"/>
        <v>1863421.92</v>
      </c>
      <c r="AO252" s="22">
        <f t="shared" si="216"/>
        <v>18879.48</v>
      </c>
      <c r="AP252" s="22">
        <f t="shared" si="217"/>
        <v>716798.6</v>
      </c>
      <c r="AQ252" s="22">
        <f t="shared" si="280"/>
        <v>2599100</v>
      </c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</row>
    <row r="253" spans="1:56" s="3" customFormat="1" hidden="1" x14ac:dyDescent="0.25">
      <c r="A253" s="17"/>
      <c r="B253" s="18" t="s">
        <v>67</v>
      </c>
      <c r="C253" s="19" t="s">
        <v>58</v>
      </c>
      <c r="D253" s="19"/>
      <c r="E253" s="19"/>
      <c r="F253" s="19"/>
      <c r="G253" s="19"/>
      <c r="H253" s="19"/>
      <c r="I253" s="20">
        <v>2</v>
      </c>
      <c r="J253" s="24">
        <v>1</v>
      </c>
      <c r="K253" s="17">
        <v>2</v>
      </c>
      <c r="L253" s="22">
        <v>62.7</v>
      </c>
      <c r="M253" s="22">
        <v>34038</v>
      </c>
      <c r="N253" s="28">
        <v>47000</v>
      </c>
      <c r="O253" s="60">
        <f t="shared" si="269"/>
        <v>0.98997000000000002</v>
      </c>
      <c r="P253" s="60">
        <v>1.0030000000000001E-2</v>
      </c>
      <c r="Q253" s="32">
        <f t="shared" si="273"/>
        <v>2946900</v>
      </c>
      <c r="R253" s="32">
        <f t="shared" si="274"/>
        <v>2112776.75</v>
      </c>
      <c r="S253" s="32">
        <f t="shared" si="275"/>
        <v>21405.85</v>
      </c>
      <c r="T253" s="32">
        <f t="shared" si="276"/>
        <v>812717.4</v>
      </c>
      <c r="U253" s="88">
        <v>0</v>
      </c>
      <c r="V253" s="23">
        <v>44196</v>
      </c>
      <c r="W253" s="17" t="s">
        <v>59</v>
      </c>
      <c r="X253" s="17"/>
      <c r="Y253" s="17"/>
      <c r="Z253" s="17"/>
      <c r="AA253" s="17"/>
      <c r="AB253" s="17"/>
      <c r="AC253" s="17"/>
      <c r="AD253" s="22">
        <f t="shared" si="277"/>
        <v>62.7</v>
      </c>
      <c r="AE253" s="22">
        <f t="shared" si="210"/>
        <v>2134182.6</v>
      </c>
      <c r="AF253" s="22"/>
      <c r="AG253" s="22"/>
      <c r="AH253" s="22">
        <f t="shared" si="211"/>
        <v>2112776.75</v>
      </c>
      <c r="AI253" s="22">
        <f t="shared" si="212"/>
        <v>21405.85</v>
      </c>
      <c r="AJ253" s="22">
        <f t="shared" si="213"/>
        <v>812717.4</v>
      </c>
      <c r="AK253" s="22">
        <f t="shared" si="278"/>
        <v>2946900</v>
      </c>
      <c r="AL253" s="22">
        <f t="shared" si="279"/>
        <v>0</v>
      </c>
      <c r="AM253" s="22">
        <f t="shared" si="214"/>
        <v>0</v>
      </c>
      <c r="AN253" s="22">
        <f t="shared" si="215"/>
        <v>0</v>
      </c>
      <c r="AO253" s="22">
        <f t="shared" si="216"/>
        <v>0</v>
      </c>
      <c r="AP253" s="22">
        <f t="shared" si="217"/>
        <v>0</v>
      </c>
      <c r="AQ253" s="22">
        <f t="shared" si="280"/>
        <v>0</v>
      </c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</row>
    <row r="254" spans="1:56" s="3" customFormat="1" hidden="1" x14ac:dyDescent="0.25">
      <c r="A254" s="17"/>
      <c r="B254" s="18" t="s">
        <v>69</v>
      </c>
      <c r="C254" s="19" t="s">
        <v>58</v>
      </c>
      <c r="D254" s="19"/>
      <c r="E254" s="19"/>
      <c r="F254" s="19"/>
      <c r="G254" s="19"/>
      <c r="H254" s="19"/>
      <c r="I254" s="20">
        <v>4</v>
      </c>
      <c r="J254" s="24">
        <v>1</v>
      </c>
      <c r="K254" s="17">
        <v>1</v>
      </c>
      <c r="L254" s="22">
        <v>36.5</v>
      </c>
      <c r="M254" s="22">
        <v>34038</v>
      </c>
      <c r="N254" s="28">
        <v>47000</v>
      </c>
      <c r="O254" s="60">
        <f t="shared" si="269"/>
        <v>0.98997000000000002</v>
      </c>
      <c r="P254" s="60">
        <v>1.0030000000000001E-2</v>
      </c>
      <c r="Q254" s="32">
        <f t="shared" si="273"/>
        <v>1715500</v>
      </c>
      <c r="R254" s="32">
        <f t="shared" si="274"/>
        <v>1229925.8600000001</v>
      </c>
      <c r="S254" s="32">
        <f t="shared" si="275"/>
        <v>12461.14</v>
      </c>
      <c r="T254" s="32">
        <f t="shared" si="276"/>
        <v>473113</v>
      </c>
      <c r="U254" s="88">
        <v>0</v>
      </c>
      <c r="V254" s="23">
        <v>44196</v>
      </c>
      <c r="W254" s="17" t="s">
        <v>59</v>
      </c>
      <c r="X254" s="17"/>
      <c r="Y254" s="17"/>
      <c r="Z254" s="17"/>
      <c r="AA254" s="17"/>
      <c r="AB254" s="17"/>
      <c r="AC254" s="17"/>
      <c r="AD254" s="22">
        <f t="shared" si="277"/>
        <v>36.5</v>
      </c>
      <c r="AE254" s="22">
        <f t="shared" si="210"/>
        <v>1242387</v>
      </c>
      <c r="AF254" s="22"/>
      <c r="AG254" s="22"/>
      <c r="AH254" s="22">
        <f t="shared" si="211"/>
        <v>1229925.8600000001</v>
      </c>
      <c r="AI254" s="22">
        <f t="shared" si="212"/>
        <v>12461.14</v>
      </c>
      <c r="AJ254" s="22">
        <f t="shared" si="213"/>
        <v>473113</v>
      </c>
      <c r="AK254" s="22">
        <f t="shared" si="278"/>
        <v>1715500</v>
      </c>
      <c r="AL254" s="22">
        <f t="shared" si="279"/>
        <v>0</v>
      </c>
      <c r="AM254" s="22">
        <f t="shared" si="214"/>
        <v>0</v>
      </c>
      <c r="AN254" s="22">
        <f t="shared" si="215"/>
        <v>0</v>
      </c>
      <c r="AO254" s="22">
        <f t="shared" si="216"/>
        <v>0</v>
      </c>
      <c r="AP254" s="22">
        <f t="shared" si="217"/>
        <v>0</v>
      </c>
      <c r="AQ254" s="22">
        <f t="shared" si="280"/>
        <v>0</v>
      </c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</row>
    <row r="255" spans="1:56" s="3" customFormat="1" hidden="1" x14ac:dyDescent="0.25">
      <c r="A255" s="17"/>
      <c r="B255" s="18" t="s">
        <v>85</v>
      </c>
      <c r="C255" s="19" t="s">
        <v>58</v>
      </c>
      <c r="D255" s="19"/>
      <c r="E255" s="19"/>
      <c r="F255" s="19"/>
      <c r="G255" s="19"/>
      <c r="H255" s="19"/>
      <c r="I255" s="20">
        <v>1</v>
      </c>
      <c r="J255" s="24">
        <v>1</v>
      </c>
      <c r="K255" s="17">
        <v>1</v>
      </c>
      <c r="L255" s="22">
        <v>37.299999999999997</v>
      </c>
      <c r="M255" s="22">
        <v>34038</v>
      </c>
      <c r="N255" s="28">
        <v>47000</v>
      </c>
      <c r="O255" s="60">
        <f t="shared" si="269"/>
        <v>0.98997000000000002</v>
      </c>
      <c r="P255" s="60">
        <v>1.0030000000000001E-2</v>
      </c>
      <c r="Q255" s="32">
        <f t="shared" si="273"/>
        <v>1753100</v>
      </c>
      <c r="R255" s="32">
        <f t="shared" si="274"/>
        <v>1256883.1399999999</v>
      </c>
      <c r="S255" s="32">
        <f t="shared" si="275"/>
        <v>12734.26</v>
      </c>
      <c r="T255" s="32">
        <f t="shared" si="276"/>
        <v>483482.6</v>
      </c>
      <c r="U255" s="88">
        <v>0</v>
      </c>
      <c r="V255" s="23">
        <v>44196</v>
      </c>
      <c r="W255" s="17" t="s">
        <v>59</v>
      </c>
      <c r="X255" s="17"/>
      <c r="Y255" s="17"/>
      <c r="Z255" s="17"/>
      <c r="AA255" s="17"/>
      <c r="AB255" s="17"/>
      <c r="AC255" s="17"/>
      <c r="AD255" s="22">
        <f t="shared" si="277"/>
        <v>37.299999999999997</v>
      </c>
      <c r="AE255" s="22">
        <f t="shared" si="210"/>
        <v>1269617.3999999999</v>
      </c>
      <c r="AF255" s="22"/>
      <c r="AG255" s="22"/>
      <c r="AH255" s="22">
        <f t="shared" si="211"/>
        <v>1256883.1399999999</v>
      </c>
      <c r="AI255" s="22">
        <f t="shared" si="212"/>
        <v>12734.26</v>
      </c>
      <c r="AJ255" s="22">
        <f t="shared" si="213"/>
        <v>483482.6</v>
      </c>
      <c r="AK255" s="22">
        <f t="shared" si="278"/>
        <v>1753100</v>
      </c>
      <c r="AL255" s="22">
        <f t="shared" si="279"/>
        <v>0</v>
      </c>
      <c r="AM255" s="22">
        <f t="shared" si="214"/>
        <v>0</v>
      </c>
      <c r="AN255" s="22">
        <f t="shared" si="215"/>
        <v>0</v>
      </c>
      <c r="AO255" s="22">
        <f t="shared" si="216"/>
        <v>0</v>
      </c>
      <c r="AP255" s="22">
        <f t="shared" si="217"/>
        <v>0</v>
      </c>
      <c r="AQ255" s="22">
        <f t="shared" si="280"/>
        <v>0</v>
      </c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</row>
    <row r="256" spans="1:56" s="3" customFormat="1" hidden="1" x14ac:dyDescent="0.25">
      <c r="A256" s="17"/>
      <c r="B256" s="18" t="s">
        <v>122</v>
      </c>
      <c r="C256" s="19" t="s">
        <v>58</v>
      </c>
      <c r="D256" s="19"/>
      <c r="E256" s="19"/>
      <c r="F256" s="19"/>
      <c r="G256" s="19"/>
      <c r="H256" s="19"/>
      <c r="I256" s="20">
        <v>2</v>
      </c>
      <c r="J256" s="24">
        <v>1</v>
      </c>
      <c r="K256" s="17">
        <v>1</v>
      </c>
      <c r="L256" s="22">
        <v>26.7</v>
      </c>
      <c r="M256" s="22">
        <v>34038</v>
      </c>
      <c r="N256" s="28">
        <v>47000</v>
      </c>
      <c r="O256" s="60">
        <f t="shared" si="269"/>
        <v>0.98997000000000002</v>
      </c>
      <c r="P256" s="60">
        <v>1.0030000000000001E-2</v>
      </c>
      <c r="Q256" s="32">
        <f t="shared" si="273"/>
        <v>1254900</v>
      </c>
      <c r="R256" s="32">
        <f t="shared" si="274"/>
        <v>899699.19</v>
      </c>
      <c r="S256" s="32">
        <f t="shared" si="275"/>
        <v>9115.41</v>
      </c>
      <c r="T256" s="32">
        <f t="shared" si="276"/>
        <v>346085.4</v>
      </c>
      <c r="U256" s="88">
        <v>0</v>
      </c>
      <c r="V256" s="23">
        <v>44196</v>
      </c>
      <c r="W256" s="17" t="s">
        <v>59</v>
      </c>
      <c r="X256" s="17"/>
      <c r="Y256" s="17"/>
      <c r="Z256" s="17"/>
      <c r="AA256" s="17"/>
      <c r="AB256" s="17"/>
      <c r="AC256" s="17"/>
      <c r="AD256" s="22">
        <f t="shared" si="277"/>
        <v>26.7</v>
      </c>
      <c r="AE256" s="22">
        <f t="shared" si="210"/>
        <v>908814.6</v>
      </c>
      <c r="AF256" s="22"/>
      <c r="AG256" s="22"/>
      <c r="AH256" s="22">
        <f t="shared" si="211"/>
        <v>899699.19</v>
      </c>
      <c r="AI256" s="22">
        <f t="shared" si="212"/>
        <v>9115.41</v>
      </c>
      <c r="AJ256" s="22">
        <f t="shared" si="213"/>
        <v>346085.4</v>
      </c>
      <c r="AK256" s="22">
        <f t="shared" si="278"/>
        <v>1254900</v>
      </c>
      <c r="AL256" s="22">
        <f t="shared" si="279"/>
        <v>0</v>
      </c>
      <c r="AM256" s="22">
        <f t="shared" si="214"/>
        <v>0</v>
      </c>
      <c r="AN256" s="22">
        <f t="shared" si="215"/>
        <v>0</v>
      </c>
      <c r="AO256" s="22">
        <f t="shared" si="216"/>
        <v>0</v>
      </c>
      <c r="AP256" s="22">
        <f t="shared" si="217"/>
        <v>0</v>
      </c>
      <c r="AQ256" s="22">
        <f t="shared" si="280"/>
        <v>0</v>
      </c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</row>
    <row r="257" spans="1:56" s="3" customFormat="1" hidden="1" x14ac:dyDescent="0.25">
      <c r="A257" s="17"/>
      <c r="B257" s="18" t="s">
        <v>123</v>
      </c>
      <c r="C257" s="19" t="s">
        <v>58</v>
      </c>
      <c r="D257" s="19"/>
      <c r="E257" s="19"/>
      <c r="F257" s="19"/>
      <c r="G257" s="19"/>
      <c r="H257" s="19"/>
      <c r="I257" s="20">
        <v>3</v>
      </c>
      <c r="J257" s="24">
        <v>1</v>
      </c>
      <c r="K257" s="17">
        <v>1</v>
      </c>
      <c r="L257" s="22">
        <v>18.5</v>
      </c>
      <c r="M257" s="22">
        <v>34038</v>
      </c>
      <c r="N257" s="28">
        <v>47000</v>
      </c>
      <c r="O257" s="60">
        <f t="shared" si="269"/>
        <v>0.98997000000000002</v>
      </c>
      <c r="P257" s="60">
        <v>1.0030000000000001E-2</v>
      </c>
      <c r="Q257" s="32">
        <f t="shared" si="273"/>
        <v>869500</v>
      </c>
      <c r="R257" s="32">
        <f t="shared" si="274"/>
        <v>623387.07999999996</v>
      </c>
      <c r="S257" s="32">
        <f t="shared" si="275"/>
        <v>6315.92</v>
      </c>
      <c r="T257" s="32">
        <f t="shared" si="276"/>
        <v>239797</v>
      </c>
      <c r="U257" s="88">
        <v>0</v>
      </c>
      <c r="V257" s="23">
        <v>44196</v>
      </c>
      <c r="W257" s="17" t="s">
        <v>59</v>
      </c>
      <c r="X257" s="17"/>
      <c r="Y257" s="17"/>
      <c r="Z257" s="17"/>
      <c r="AA257" s="17"/>
      <c r="AB257" s="17"/>
      <c r="AC257" s="17"/>
      <c r="AD257" s="22">
        <f t="shared" si="277"/>
        <v>18.5</v>
      </c>
      <c r="AE257" s="22">
        <f t="shared" si="210"/>
        <v>629703</v>
      </c>
      <c r="AF257" s="22"/>
      <c r="AG257" s="22"/>
      <c r="AH257" s="22">
        <f t="shared" si="211"/>
        <v>623387.07999999996</v>
      </c>
      <c r="AI257" s="22">
        <f t="shared" si="212"/>
        <v>6315.92</v>
      </c>
      <c r="AJ257" s="22">
        <f t="shared" si="213"/>
        <v>239797</v>
      </c>
      <c r="AK257" s="22">
        <f t="shared" si="278"/>
        <v>869500</v>
      </c>
      <c r="AL257" s="22">
        <f t="shared" si="279"/>
        <v>0</v>
      </c>
      <c r="AM257" s="22">
        <f t="shared" si="214"/>
        <v>0</v>
      </c>
      <c r="AN257" s="22">
        <f t="shared" si="215"/>
        <v>0</v>
      </c>
      <c r="AO257" s="22">
        <f t="shared" si="216"/>
        <v>0</v>
      </c>
      <c r="AP257" s="22">
        <f t="shared" si="217"/>
        <v>0</v>
      </c>
      <c r="AQ257" s="22">
        <f t="shared" si="280"/>
        <v>0</v>
      </c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</row>
    <row r="258" spans="1:56" s="3" customFormat="1" hidden="1" x14ac:dyDescent="0.25">
      <c r="A258" s="17"/>
      <c r="B258" s="18" t="s">
        <v>124</v>
      </c>
      <c r="C258" s="19" t="s">
        <v>58</v>
      </c>
      <c r="D258" s="19"/>
      <c r="E258" s="19"/>
      <c r="F258" s="19"/>
      <c r="G258" s="19"/>
      <c r="H258" s="19"/>
      <c r="I258" s="20">
        <v>1</v>
      </c>
      <c r="J258" s="24">
        <v>1</v>
      </c>
      <c r="K258" s="17">
        <v>1</v>
      </c>
      <c r="L258" s="22">
        <v>24.7</v>
      </c>
      <c r="M258" s="22">
        <v>34038</v>
      </c>
      <c r="N258" s="28">
        <v>47000</v>
      </c>
      <c r="O258" s="60">
        <f t="shared" si="269"/>
        <v>0.98997000000000002</v>
      </c>
      <c r="P258" s="60">
        <v>1.0030000000000001E-2</v>
      </c>
      <c r="Q258" s="32">
        <f t="shared" si="273"/>
        <v>1160900</v>
      </c>
      <c r="R258" s="32">
        <f t="shared" si="274"/>
        <v>832305.99</v>
      </c>
      <c r="S258" s="32">
        <f t="shared" si="275"/>
        <v>8432.61</v>
      </c>
      <c r="T258" s="32">
        <f t="shared" si="276"/>
        <v>320161.40000000002</v>
      </c>
      <c r="U258" s="88">
        <v>0</v>
      </c>
      <c r="V258" s="23">
        <v>44196</v>
      </c>
      <c r="W258" s="17" t="s">
        <v>59</v>
      </c>
      <c r="X258" s="17"/>
      <c r="Y258" s="17"/>
      <c r="Z258" s="17"/>
      <c r="AA258" s="17"/>
      <c r="AB258" s="17"/>
      <c r="AC258" s="17"/>
      <c r="AD258" s="22">
        <f t="shared" si="277"/>
        <v>24.7</v>
      </c>
      <c r="AE258" s="22">
        <f t="shared" si="210"/>
        <v>840738.6</v>
      </c>
      <c r="AF258" s="22"/>
      <c r="AG258" s="22"/>
      <c r="AH258" s="22">
        <f t="shared" si="211"/>
        <v>832305.99</v>
      </c>
      <c r="AI258" s="22">
        <f t="shared" si="212"/>
        <v>8432.61</v>
      </c>
      <c r="AJ258" s="22">
        <f t="shared" si="213"/>
        <v>320161.40000000002</v>
      </c>
      <c r="AK258" s="22">
        <f t="shared" si="278"/>
        <v>1160900</v>
      </c>
      <c r="AL258" s="22">
        <f t="shared" si="279"/>
        <v>0</v>
      </c>
      <c r="AM258" s="22">
        <f t="shared" si="214"/>
        <v>0</v>
      </c>
      <c r="AN258" s="22">
        <f t="shared" si="215"/>
        <v>0</v>
      </c>
      <c r="AO258" s="22">
        <f t="shared" si="216"/>
        <v>0</v>
      </c>
      <c r="AP258" s="22">
        <f t="shared" si="217"/>
        <v>0</v>
      </c>
      <c r="AQ258" s="22">
        <f t="shared" si="280"/>
        <v>0</v>
      </c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</row>
    <row r="259" spans="1:56" s="3" customFormat="1" ht="15.75" hidden="1" customHeight="1" x14ac:dyDescent="0.25">
      <c r="A259" s="17"/>
      <c r="B259" s="18" t="s">
        <v>125</v>
      </c>
      <c r="C259" s="19" t="s">
        <v>58</v>
      </c>
      <c r="D259" s="19"/>
      <c r="E259" s="19"/>
      <c r="F259" s="19"/>
      <c r="G259" s="19"/>
      <c r="H259" s="19"/>
      <c r="I259" s="20">
        <v>2</v>
      </c>
      <c r="J259" s="24">
        <v>1</v>
      </c>
      <c r="K259" s="17">
        <v>1</v>
      </c>
      <c r="L259" s="22">
        <v>8.3000000000000007</v>
      </c>
      <c r="M259" s="22">
        <v>34038</v>
      </c>
      <c r="N259" s="28">
        <v>47000</v>
      </c>
      <c r="O259" s="60">
        <f t="shared" si="269"/>
        <v>0.98997000000000002</v>
      </c>
      <c r="P259" s="60">
        <v>1.0030000000000001E-2</v>
      </c>
      <c r="Q259" s="32">
        <f t="shared" si="273"/>
        <v>390100</v>
      </c>
      <c r="R259" s="32">
        <f t="shared" si="274"/>
        <v>279681.77</v>
      </c>
      <c r="S259" s="32">
        <f t="shared" si="275"/>
        <v>2833.63</v>
      </c>
      <c r="T259" s="32">
        <f t="shared" si="276"/>
        <v>107584.6</v>
      </c>
      <c r="U259" s="88">
        <v>0</v>
      </c>
      <c r="V259" s="23">
        <v>44196</v>
      </c>
      <c r="W259" s="17" t="s">
        <v>59</v>
      </c>
      <c r="X259" s="17"/>
      <c r="Y259" s="17"/>
      <c r="Z259" s="17"/>
      <c r="AA259" s="17"/>
      <c r="AB259" s="17"/>
      <c r="AC259" s="17"/>
      <c r="AD259" s="22">
        <f t="shared" si="277"/>
        <v>8.3000000000000007</v>
      </c>
      <c r="AE259" s="22">
        <f t="shared" si="210"/>
        <v>282515.40000000002</v>
      </c>
      <c r="AF259" s="22"/>
      <c r="AG259" s="22"/>
      <c r="AH259" s="22">
        <f t="shared" si="211"/>
        <v>279681.77</v>
      </c>
      <c r="AI259" s="22">
        <f t="shared" si="212"/>
        <v>2833.63</v>
      </c>
      <c r="AJ259" s="22">
        <f t="shared" si="213"/>
        <v>107584.6</v>
      </c>
      <c r="AK259" s="22">
        <f t="shared" si="278"/>
        <v>390100</v>
      </c>
      <c r="AL259" s="22">
        <f t="shared" si="279"/>
        <v>0</v>
      </c>
      <c r="AM259" s="22">
        <f t="shared" si="214"/>
        <v>0</v>
      </c>
      <c r="AN259" s="22">
        <f t="shared" si="215"/>
        <v>0</v>
      </c>
      <c r="AO259" s="22">
        <f t="shared" si="216"/>
        <v>0</v>
      </c>
      <c r="AP259" s="22">
        <f t="shared" si="217"/>
        <v>0</v>
      </c>
      <c r="AQ259" s="22">
        <f t="shared" si="280"/>
        <v>0</v>
      </c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</row>
    <row r="260" spans="1:56" s="3" customFormat="1" hidden="1" x14ac:dyDescent="0.25">
      <c r="A260" s="17"/>
      <c r="B260" s="18" t="s">
        <v>86</v>
      </c>
      <c r="C260" s="19" t="s">
        <v>58</v>
      </c>
      <c r="D260" s="19"/>
      <c r="E260" s="19"/>
      <c r="F260" s="19"/>
      <c r="G260" s="19"/>
      <c r="H260" s="19"/>
      <c r="I260" s="20">
        <v>1</v>
      </c>
      <c r="J260" s="24">
        <v>1</v>
      </c>
      <c r="K260" s="17">
        <v>2</v>
      </c>
      <c r="L260" s="22">
        <v>36.799999999999997</v>
      </c>
      <c r="M260" s="22">
        <v>34038</v>
      </c>
      <c r="N260" s="28">
        <v>47000</v>
      </c>
      <c r="O260" s="60">
        <f t="shared" si="269"/>
        <v>0.98997000000000002</v>
      </c>
      <c r="P260" s="60">
        <v>1.0030000000000001E-2</v>
      </c>
      <c r="Q260" s="32">
        <f t="shared" si="273"/>
        <v>1729600</v>
      </c>
      <c r="R260" s="32">
        <f t="shared" si="274"/>
        <v>1240034.8400000001</v>
      </c>
      <c r="S260" s="32">
        <f t="shared" si="275"/>
        <v>12563.56</v>
      </c>
      <c r="T260" s="32">
        <f t="shared" si="276"/>
        <v>477001.6</v>
      </c>
      <c r="U260" s="88">
        <v>0</v>
      </c>
      <c r="V260" s="23">
        <v>44196</v>
      </c>
      <c r="W260" s="17" t="s">
        <v>59</v>
      </c>
      <c r="X260" s="17"/>
      <c r="Y260" s="17"/>
      <c r="Z260" s="17"/>
      <c r="AA260" s="17"/>
      <c r="AB260" s="17"/>
      <c r="AC260" s="17"/>
      <c r="AD260" s="22">
        <f t="shared" si="277"/>
        <v>36.799999999999997</v>
      </c>
      <c r="AE260" s="22">
        <f t="shared" si="210"/>
        <v>1252598.3999999999</v>
      </c>
      <c r="AF260" s="22"/>
      <c r="AG260" s="22"/>
      <c r="AH260" s="22">
        <f t="shared" si="211"/>
        <v>1240034.8400000001</v>
      </c>
      <c r="AI260" s="22">
        <f t="shared" si="212"/>
        <v>12563.56</v>
      </c>
      <c r="AJ260" s="22">
        <f t="shared" si="213"/>
        <v>477001.6</v>
      </c>
      <c r="AK260" s="22">
        <f t="shared" si="278"/>
        <v>1729600</v>
      </c>
      <c r="AL260" s="22">
        <f t="shared" si="279"/>
        <v>0</v>
      </c>
      <c r="AM260" s="22">
        <f t="shared" si="214"/>
        <v>0</v>
      </c>
      <c r="AN260" s="22">
        <f t="shared" si="215"/>
        <v>0</v>
      </c>
      <c r="AO260" s="22">
        <f t="shared" si="216"/>
        <v>0</v>
      </c>
      <c r="AP260" s="22">
        <f t="shared" si="217"/>
        <v>0</v>
      </c>
      <c r="AQ260" s="22">
        <f t="shared" si="280"/>
        <v>0</v>
      </c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</row>
    <row r="261" spans="1:56" s="35" customFormat="1" hidden="1" x14ac:dyDescent="0.25">
      <c r="A261" s="24">
        <v>23</v>
      </c>
      <c r="B261" s="25" t="s">
        <v>126</v>
      </c>
      <c r="C261" s="26"/>
      <c r="D261" s="26"/>
      <c r="E261" s="26"/>
      <c r="F261" s="26"/>
      <c r="G261" s="26"/>
      <c r="H261" s="26"/>
      <c r="I261" s="27">
        <f>SUM(I262:I265)</f>
        <v>10</v>
      </c>
      <c r="J261" s="27">
        <f t="shared" ref="J261:L261" si="281">SUM(J262:J265)</f>
        <v>4</v>
      </c>
      <c r="K261" s="27">
        <f t="shared" si="281"/>
        <v>6</v>
      </c>
      <c r="L261" s="28">
        <f t="shared" si="281"/>
        <v>69.2</v>
      </c>
      <c r="M261" s="28"/>
      <c r="N261" s="28"/>
      <c r="O261" s="28"/>
      <c r="P261" s="28"/>
      <c r="Q261" s="28">
        <f t="shared" ref="Q261:U261" si="282">SUM(Q262:Q265)</f>
        <v>2676522.7000000002</v>
      </c>
      <c r="R261" s="28">
        <f t="shared" si="282"/>
        <v>2297350.7200000002</v>
      </c>
      <c r="S261" s="28">
        <f t="shared" si="282"/>
        <v>23275.88</v>
      </c>
      <c r="T261" s="28">
        <f t="shared" si="282"/>
        <v>355896.1</v>
      </c>
      <c r="U261" s="28">
        <f t="shared" si="282"/>
        <v>0</v>
      </c>
      <c r="V261" s="29">
        <v>44196</v>
      </c>
      <c r="W261" s="24"/>
      <c r="X261" s="24"/>
      <c r="Y261" s="24"/>
      <c r="Z261" s="24"/>
      <c r="AA261" s="24"/>
      <c r="AB261" s="24"/>
      <c r="AC261" s="24"/>
      <c r="AD261" s="28">
        <f t="shared" ref="AD261:AZ261" si="283">SUM(AD262:AD265)</f>
        <v>69.2</v>
      </c>
      <c r="AE261" s="22">
        <f t="shared" si="210"/>
        <v>2355429.6</v>
      </c>
      <c r="AF261" s="22"/>
      <c r="AG261" s="22"/>
      <c r="AH261" s="22">
        <f t="shared" si="211"/>
        <v>2331804.64</v>
      </c>
      <c r="AI261" s="22">
        <f t="shared" si="212"/>
        <v>23624.959999999999</v>
      </c>
      <c r="AJ261" s="22">
        <f t="shared" si="213"/>
        <v>321093.09999999998</v>
      </c>
      <c r="AK261" s="28">
        <f t="shared" si="283"/>
        <v>2676522.7000000002</v>
      </c>
      <c r="AL261" s="28">
        <f t="shared" si="283"/>
        <v>0</v>
      </c>
      <c r="AM261" s="22">
        <f t="shared" si="214"/>
        <v>0</v>
      </c>
      <c r="AN261" s="22">
        <f t="shared" si="215"/>
        <v>0</v>
      </c>
      <c r="AO261" s="22">
        <f t="shared" si="216"/>
        <v>0</v>
      </c>
      <c r="AP261" s="22">
        <f t="shared" si="217"/>
        <v>0</v>
      </c>
      <c r="AQ261" s="28">
        <f t="shared" si="283"/>
        <v>0</v>
      </c>
      <c r="AR261" s="28">
        <f t="shared" si="283"/>
        <v>0</v>
      </c>
      <c r="AS261" s="28">
        <f t="shared" si="283"/>
        <v>0</v>
      </c>
      <c r="AT261" s="28">
        <f t="shared" si="283"/>
        <v>0</v>
      </c>
      <c r="AU261" s="28">
        <f t="shared" si="283"/>
        <v>0</v>
      </c>
      <c r="AV261" s="28">
        <f t="shared" si="283"/>
        <v>0</v>
      </c>
      <c r="AW261" s="28">
        <f t="shared" si="283"/>
        <v>0</v>
      </c>
      <c r="AX261" s="28">
        <f t="shared" si="283"/>
        <v>0</v>
      </c>
      <c r="AY261" s="28">
        <f t="shared" si="283"/>
        <v>0</v>
      </c>
      <c r="AZ261" s="28">
        <f t="shared" si="283"/>
        <v>0</v>
      </c>
      <c r="BA261" s="24"/>
      <c r="BB261" s="24"/>
      <c r="BC261" s="24"/>
      <c r="BD261" s="24"/>
    </row>
    <row r="262" spans="1:56" s="3" customFormat="1" hidden="1" x14ac:dyDescent="0.25">
      <c r="A262" s="17"/>
      <c r="B262" s="18" t="s">
        <v>127</v>
      </c>
      <c r="C262" s="19" t="s">
        <v>58</v>
      </c>
      <c r="D262" s="19"/>
      <c r="E262" s="19"/>
      <c r="F262" s="19"/>
      <c r="G262" s="19"/>
      <c r="H262" s="19"/>
      <c r="I262" s="20">
        <v>4</v>
      </c>
      <c r="J262" s="17">
        <v>1</v>
      </c>
      <c r="K262" s="17">
        <v>1</v>
      </c>
      <c r="L262" s="22">
        <v>18.3</v>
      </c>
      <c r="M262" s="22">
        <v>34038</v>
      </c>
      <c r="N262" s="22">
        <v>37921</v>
      </c>
      <c r="O262" s="60">
        <f t="shared" si="269"/>
        <v>0.98997000000000002</v>
      </c>
      <c r="P262" s="60">
        <v>1.0030000000000001E-2</v>
      </c>
      <c r="Q262" s="32">
        <f t="shared" ref="Q262:Q265" si="284">L262*N262</f>
        <v>693954.3</v>
      </c>
      <c r="R262" s="32">
        <f t="shared" ref="R262:R265" si="285">IF(N262&lt;M262,(L262*M262*O262)*N262/M262,L262*M262*O262)</f>
        <v>616647.76</v>
      </c>
      <c r="S262" s="32">
        <f t="shared" ref="S262:S265" si="286">IF(N262&lt;M262,(L262*M262*P262)*N262/M262,L262*M262*P262)</f>
        <v>6247.64</v>
      </c>
      <c r="T262" s="32">
        <f t="shared" ref="T262:T265" si="287">Q262-R262-S262-U262</f>
        <v>71058.899999999994</v>
      </c>
      <c r="U262" s="88">
        <v>0</v>
      </c>
      <c r="V262" s="23">
        <v>44196</v>
      </c>
      <c r="W262" s="17" t="s">
        <v>59</v>
      </c>
      <c r="X262" s="17"/>
      <c r="Y262" s="17"/>
      <c r="Z262" s="17"/>
      <c r="AA262" s="17"/>
      <c r="AB262" s="17"/>
      <c r="AC262" s="17"/>
      <c r="AD262" s="22">
        <f t="shared" ref="AD262:AD265" si="288">IF(W262&gt;0,L262,0)</f>
        <v>18.3</v>
      </c>
      <c r="AE262" s="22">
        <f t="shared" si="210"/>
        <v>622895.4</v>
      </c>
      <c r="AF262" s="22"/>
      <c r="AG262" s="22"/>
      <c r="AH262" s="22">
        <f t="shared" si="211"/>
        <v>616647.76</v>
      </c>
      <c r="AI262" s="22">
        <f t="shared" si="212"/>
        <v>6247.64</v>
      </c>
      <c r="AJ262" s="22">
        <f t="shared" si="213"/>
        <v>71058.899999999994</v>
      </c>
      <c r="AK262" s="22">
        <f t="shared" ref="AK262:AK265" si="289">IF(W262&gt;0,Q262,0)</f>
        <v>693954.3</v>
      </c>
      <c r="AL262" s="22">
        <f>IF(X262&gt;0,L262,0)</f>
        <v>0</v>
      </c>
      <c r="AM262" s="22">
        <f t="shared" si="214"/>
        <v>0</v>
      </c>
      <c r="AN262" s="22">
        <f t="shared" si="215"/>
        <v>0</v>
      </c>
      <c r="AO262" s="22">
        <f t="shared" si="216"/>
        <v>0</v>
      </c>
      <c r="AP262" s="22">
        <f t="shared" si="217"/>
        <v>0</v>
      </c>
      <c r="AQ262" s="22">
        <f>IF(X262&gt;0,Q262,0)</f>
        <v>0</v>
      </c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</row>
    <row r="263" spans="1:56" s="3" customFormat="1" hidden="1" x14ac:dyDescent="0.25">
      <c r="A263" s="17"/>
      <c r="B263" s="18" t="s">
        <v>128</v>
      </c>
      <c r="C263" s="19" t="s">
        <v>58</v>
      </c>
      <c r="D263" s="19"/>
      <c r="E263" s="19"/>
      <c r="F263" s="19"/>
      <c r="G263" s="19"/>
      <c r="H263" s="19"/>
      <c r="I263" s="20">
        <v>2</v>
      </c>
      <c r="J263" s="17">
        <v>1</v>
      </c>
      <c r="K263" s="17">
        <v>1</v>
      </c>
      <c r="L263" s="22">
        <v>20.100000000000001</v>
      </c>
      <c r="M263" s="22">
        <v>34038</v>
      </c>
      <c r="N263" s="28">
        <v>47000</v>
      </c>
      <c r="O263" s="60">
        <f t="shared" si="269"/>
        <v>0.98997000000000002</v>
      </c>
      <c r="P263" s="60">
        <v>1.0030000000000001E-2</v>
      </c>
      <c r="Q263" s="32">
        <f t="shared" si="284"/>
        <v>944700</v>
      </c>
      <c r="R263" s="32">
        <f t="shared" si="285"/>
        <v>677301.64</v>
      </c>
      <c r="S263" s="32">
        <f t="shared" si="286"/>
        <v>6862.16</v>
      </c>
      <c r="T263" s="32">
        <f t="shared" si="287"/>
        <v>260536.2</v>
      </c>
      <c r="U263" s="88">
        <v>0</v>
      </c>
      <c r="V263" s="23">
        <v>44196</v>
      </c>
      <c r="W263" s="17" t="s">
        <v>59</v>
      </c>
      <c r="X263" s="17"/>
      <c r="Y263" s="17"/>
      <c r="Z263" s="17"/>
      <c r="AA263" s="17"/>
      <c r="AB263" s="17"/>
      <c r="AC263" s="17"/>
      <c r="AD263" s="22">
        <f t="shared" si="288"/>
        <v>20.100000000000001</v>
      </c>
      <c r="AE263" s="22">
        <f t="shared" si="210"/>
        <v>684163.8</v>
      </c>
      <c r="AF263" s="22"/>
      <c r="AG263" s="22"/>
      <c r="AH263" s="22">
        <f t="shared" si="211"/>
        <v>677301.64</v>
      </c>
      <c r="AI263" s="22">
        <f t="shared" si="212"/>
        <v>6862.16</v>
      </c>
      <c r="AJ263" s="22">
        <f t="shared" si="213"/>
        <v>260536.2</v>
      </c>
      <c r="AK263" s="22">
        <f t="shared" si="289"/>
        <v>944700</v>
      </c>
      <c r="AL263" s="22">
        <f>IF(X263&gt;0,L263,0)</f>
        <v>0</v>
      </c>
      <c r="AM263" s="22">
        <f t="shared" si="214"/>
        <v>0</v>
      </c>
      <c r="AN263" s="22">
        <f t="shared" si="215"/>
        <v>0</v>
      </c>
      <c r="AO263" s="22">
        <f t="shared" si="216"/>
        <v>0</v>
      </c>
      <c r="AP263" s="22">
        <f t="shared" si="217"/>
        <v>0</v>
      </c>
      <c r="AQ263" s="22">
        <f>IF(X263&gt;0,Q263,0)</f>
        <v>0</v>
      </c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</row>
    <row r="264" spans="1:56" s="3" customFormat="1" ht="15.75" hidden="1" customHeight="1" x14ac:dyDescent="0.25">
      <c r="A264" s="17"/>
      <c r="B264" s="18" t="s">
        <v>129</v>
      </c>
      <c r="C264" s="19" t="s">
        <v>58</v>
      </c>
      <c r="D264" s="19"/>
      <c r="E264" s="19"/>
      <c r="F264" s="19"/>
      <c r="G264" s="19"/>
      <c r="H264" s="19"/>
      <c r="I264" s="20">
        <v>1</v>
      </c>
      <c r="J264" s="17">
        <v>1</v>
      </c>
      <c r="K264" s="17">
        <v>1</v>
      </c>
      <c r="L264" s="28">
        <v>3.8</v>
      </c>
      <c r="M264" s="28">
        <v>34038</v>
      </c>
      <c r="N264" s="28">
        <v>40433</v>
      </c>
      <c r="O264" s="60">
        <f t="shared" si="269"/>
        <v>0.98997000000000002</v>
      </c>
      <c r="P264" s="60">
        <v>1.0030000000000001E-2</v>
      </c>
      <c r="Q264" s="32">
        <f t="shared" si="284"/>
        <v>153645.4</v>
      </c>
      <c r="R264" s="32">
        <f t="shared" si="285"/>
        <v>128047.08</v>
      </c>
      <c r="S264" s="32">
        <f t="shared" si="286"/>
        <v>1297.32</v>
      </c>
      <c r="T264" s="32">
        <f t="shared" si="287"/>
        <v>24301</v>
      </c>
      <c r="U264" s="88">
        <v>0</v>
      </c>
      <c r="V264" s="23">
        <v>44196</v>
      </c>
      <c r="W264" s="17" t="s">
        <v>59</v>
      </c>
      <c r="X264" s="17"/>
      <c r="Y264" s="17"/>
      <c r="Z264" s="17"/>
      <c r="AA264" s="17"/>
      <c r="AB264" s="17"/>
      <c r="AC264" s="17"/>
      <c r="AD264" s="22">
        <f t="shared" si="288"/>
        <v>3.8</v>
      </c>
      <c r="AE264" s="22">
        <f t="shared" si="210"/>
        <v>129344.4</v>
      </c>
      <c r="AF264" s="22"/>
      <c r="AG264" s="22"/>
      <c r="AH264" s="22">
        <f t="shared" si="211"/>
        <v>128047.08</v>
      </c>
      <c r="AI264" s="22">
        <f t="shared" si="212"/>
        <v>1297.32</v>
      </c>
      <c r="AJ264" s="22">
        <f t="shared" si="213"/>
        <v>24301</v>
      </c>
      <c r="AK264" s="22">
        <f t="shared" si="289"/>
        <v>153645.4</v>
      </c>
      <c r="AL264" s="22">
        <f>IF(X264&gt;0,L264,0)</f>
        <v>0</v>
      </c>
      <c r="AM264" s="22">
        <f t="shared" si="214"/>
        <v>0</v>
      </c>
      <c r="AN264" s="22">
        <f t="shared" si="215"/>
        <v>0</v>
      </c>
      <c r="AO264" s="22">
        <f t="shared" si="216"/>
        <v>0</v>
      </c>
      <c r="AP264" s="22">
        <f t="shared" si="217"/>
        <v>0</v>
      </c>
      <c r="AQ264" s="22">
        <f>IF(X264&gt;0,Q264,0)</f>
        <v>0</v>
      </c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</row>
    <row r="265" spans="1:56" s="3" customFormat="1" hidden="1" x14ac:dyDescent="0.25">
      <c r="A265" s="17"/>
      <c r="B265" s="18" t="s">
        <v>130</v>
      </c>
      <c r="C265" s="19" t="s">
        <v>58</v>
      </c>
      <c r="D265" s="19"/>
      <c r="E265" s="19"/>
      <c r="F265" s="19"/>
      <c r="G265" s="19"/>
      <c r="H265" s="19"/>
      <c r="I265" s="20">
        <v>3</v>
      </c>
      <c r="J265" s="17">
        <v>1</v>
      </c>
      <c r="K265" s="17">
        <v>3</v>
      </c>
      <c r="L265" s="28">
        <v>27</v>
      </c>
      <c r="M265" s="28">
        <v>34038</v>
      </c>
      <c r="N265" s="22">
        <v>32749</v>
      </c>
      <c r="O265" s="60">
        <f t="shared" si="269"/>
        <v>0.98997000000000002</v>
      </c>
      <c r="P265" s="60">
        <v>1.0030000000000001E-2</v>
      </c>
      <c r="Q265" s="32">
        <f t="shared" si="284"/>
        <v>884223</v>
      </c>
      <c r="R265" s="32">
        <f t="shared" si="285"/>
        <v>875354.24</v>
      </c>
      <c r="S265" s="32">
        <f t="shared" si="286"/>
        <v>8868.76</v>
      </c>
      <c r="T265" s="32">
        <f t="shared" si="287"/>
        <v>0</v>
      </c>
      <c r="U265" s="88">
        <v>0</v>
      </c>
      <c r="V265" s="23">
        <v>44196</v>
      </c>
      <c r="W265" s="17" t="s">
        <v>59</v>
      </c>
      <c r="X265" s="17"/>
      <c r="Y265" s="17"/>
      <c r="Z265" s="17"/>
      <c r="AA265" s="17"/>
      <c r="AB265" s="17"/>
      <c r="AC265" s="17"/>
      <c r="AD265" s="22">
        <f t="shared" si="288"/>
        <v>27</v>
      </c>
      <c r="AE265" s="22">
        <f t="shared" si="210"/>
        <v>919026</v>
      </c>
      <c r="AF265" s="22"/>
      <c r="AG265" s="22"/>
      <c r="AH265" s="22">
        <f t="shared" si="211"/>
        <v>909808.17</v>
      </c>
      <c r="AI265" s="22">
        <f t="shared" si="212"/>
        <v>9217.83</v>
      </c>
      <c r="AJ265" s="22">
        <f t="shared" si="213"/>
        <v>-34803</v>
      </c>
      <c r="AK265" s="22">
        <f t="shared" si="289"/>
        <v>884223</v>
      </c>
      <c r="AL265" s="22">
        <f>IF(X265&gt;0,L265,0)</f>
        <v>0</v>
      </c>
      <c r="AM265" s="22">
        <f t="shared" si="214"/>
        <v>0</v>
      </c>
      <c r="AN265" s="22">
        <f t="shared" si="215"/>
        <v>0</v>
      </c>
      <c r="AO265" s="22">
        <f t="shared" si="216"/>
        <v>0</v>
      </c>
      <c r="AP265" s="22">
        <f t="shared" si="217"/>
        <v>0</v>
      </c>
      <c r="AQ265" s="22">
        <f>IF(X265&gt;0,Q265,0)</f>
        <v>0</v>
      </c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</row>
    <row r="266" spans="1:56" s="35" customFormat="1" hidden="1" x14ac:dyDescent="0.25">
      <c r="A266" s="24">
        <v>24</v>
      </c>
      <c r="B266" s="25" t="s">
        <v>131</v>
      </c>
      <c r="C266" s="26"/>
      <c r="D266" s="26"/>
      <c r="E266" s="26"/>
      <c r="F266" s="26"/>
      <c r="G266" s="26"/>
      <c r="H266" s="26"/>
      <c r="I266" s="27">
        <f>SUM(I267:I270)</f>
        <v>8</v>
      </c>
      <c r="J266" s="27">
        <f t="shared" ref="J266:L266" si="290">SUM(J267:J270)</f>
        <v>4</v>
      </c>
      <c r="K266" s="27">
        <f t="shared" si="290"/>
        <v>6</v>
      </c>
      <c r="L266" s="28">
        <f t="shared" si="290"/>
        <v>91.25</v>
      </c>
      <c r="M266" s="28"/>
      <c r="N266" s="28"/>
      <c r="O266" s="28"/>
      <c r="P266" s="28"/>
      <c r="Q266" s="28">
        <f t="shared" ref="Q266:U266" si="291">SUM(Q267:Q270)</f>
        <v>4288750</v>
      </c>
      <c r="R266" s="28">
        <f t="shared" si="291"/>
        <v>3074814.66</v>
      </c>
      <c r="S266" s="28">
        <f t="shared" si="291"/>
        <v>31152.84</v>
      </c>
      <c r="T266" s="28">
        <f t="shared" si="291"/>
        <v>1182782.5</v>
      </c>
      <c r="U266" s="28">
        <f t="shared" si="291"/>
        <v>0</v>
      </c>
      <c r="V266" s="29">
        <v>44196</v>
      </c>
      <c r="W266" s="24"/>
      <c r="X266" s="24"/>
      <c r="Y266" s="24"/>
      <c r="Z266" s="24"/>
      <c r="AA266" s="24"/>
      <c r="AB266" s="24"/>
      <c r="AC266" s="24"/>
      <c r="AD266" s="28">
        <f t="shared" ref="AD266:AZ266" si="292">SUM(AD267:AD270)</f>
        <v>91.25</v>
      </c>
      <c r="AE266" s="22">
        <f t="shared" si="210"/>
        <v>3105967.5</v>
      </c>
      <c r="AF266" s="22"/>
      <c r="AG266" s="22"/>
      <c r="AH266" s="22">
        <f t="shared" si="211"/>
        <v>3074814.65</v>
      </c>
      <c r="AI266" s="22">
        <f t="shared" si="212"/>
        <v>31152.85</v>
      </c>
      <c r="AJ266" s="22">
        <f t="shared" si="213"/>
        <v>1182782.5</v>
      </c>
      <c r="AK266" s="28">
        <f t="shared" si="292"/>
        <v>4288750</v>
      </c>
      <c r="AL266" s="28">
        <f t="shared" si="292"/>
        <v>0</v>
      </c>
      <c r="AM266" s="22">
        <f t="shared" si="214"/>
        <v>0</v>
      </c>
      <c r="AN266" s="22">
        <f t="shared" si="215"/>
        <v>0</v>
      </c>
      <c r="AO266" s="22">
        <f t="shared" si="216"/>
        <v>0</v>
      </c>
      <c r="AP266" s="22">
        <f t="shared" si="217"/>
        <v>0</v>
      </c>
      <c r="AQ266" s="28">
        <f t="shared" si="292"/>
        <v>0</v>
      </c>
      <c r="AR266" s="28">
        <f t="shared" si="292"/>
        <v>0</v>
      </c>
      <c r="AS266" s="28">
        <f t="shared" si="292"/>
        <v>0</v>
      </c>
      <c r="AT266" s="28">
        <f t="shared" si="292"/>
        <v>0</v>
      </c>
      <c r="AU266" s="28">
        <f t="shared" si="292"/>
        <v>0</v>
      </c>
      <c r="AV266" s="28">
        <f t="shared" si="292"/>
        <v>0</v>
      </c>
      <c r="AW266" s="28">
        <f t="shared" si="292"/>
        <v>0</v>
      </c>
      <c r="AX266" s="28">
        <f t="shared" si="292"/>
        <v>0</v>
      </c>
      <c r="AY266" s="28">
        <f t="shared" si="292"/>
        <v>0</v>
      </c>
      <c r="AZ266" s="28">
        <f t="shared" si="292"/>
        <v>0</v>
      </c>
      <c r="BA266" s="24"/>
      <c r="BB266" s="24"/>
      <c r="BC266" s="24"/>
      <c r="BD266" s="24"/>
    </row>
    <row r="267" spans="1:56" s="3" customFormat="1" hidden="1" x14ac:dyDescent="0.25">
      <c r="A267" s="17"/>
      <c r="B267" s="18" t="s">
        <v>132</v>
      </c>
      <c r="C267" s="19" t="s">
        <v>58</v>
      </c>
      <c r="D267" s="26"/>
      <c r="E267" s="26"/>
      <c r="F267" s="26"/>
      <c r="G267" s="26"/>
      <c r="H267" s="26"/>
      <c r="I267" s="20">
        <v>1</v>
      </c>
      <c r="J267" s="17">
        <v>1</v>
      </c>
      <c r="K267" s="17">
        <v>2</v>
      </c>
      <c r="L267" s="28">
        <v>38.270000000000003</v>
      </c>
      <c r="M267" s="28">
        <v>34038</v>
      </c>
      <c r="N267" s="28">
        <v>47000</v>
      </c>
      <c r="O267" s="60">
        <f t="shared" si="269"/>
        <v>0.98997000000000002</v>
      </c>
      <c r="P267" s="60">
        <v>1.0030000000000001E-2</v>
      </c>
      <c r="Q267" s="32">
        <f t="shared" ref="Q267:Q270" si="293">L267*N267</f>
        <v>1798690</v>
      </c>
      <c r="R267" s="32">
        <f t="shared" ref="R267:R270" si="294">IF(N267&lt;M267,(L267*M267*O267)*N267/M267,L267*M267*O267)</f>
        <v>1289568.8400000001</v>
      </c>
      <c r="S267" s="32">
        <f t="shared" ref="S267:S270" si="295">IF(N267&lt;M267,(L267*M267*P267)*N267/M267,L267*M267*P267)</f>
        <v>13065.42</v>
      </c>
      <c r="T267" s="32">
        <f t="shared" ref="T267:T270" si="296">Q267-R267-S267-U267</f>
        <v>496055.74</v>
      </c>
      <c r="U267" s="88">
        <v>0</v>
      </c>
      <c r="V267" s="23">
        <v>44196</v>
      </c>
      <c r="W267" s="17" t="s">
        <v>59</v>
      </c>
      <c r="X267" s="17"/>
      <c r="Y267" s="17"/>
      <c r="Z267" s="17"/>
      <c r="AA267" s="17"/>
      <c r="AB267" s="17"/>
      <c r="AC267" s="17"/>
      <c r="AD267" s="22">
        <f t="shared" ref="AD267:AD270" si="297">IF(W267&gt;0,L267,0)</f>
        <v>38.270000000000003</v>
      </c>
      <c r="AE267" s="22">
        <f t="shared" si="210"/>
        <v>1302634.26</v>
      </c>
      <c r="AF267" s="22"/>
      <c r="AG267" s="22"/>
      <c r="AH267" s="22">
        <f t="shared" si="211"/>
        <v>1289568.8400000001</v>
      </c>
      <c r="AI267" s="22">
        <f t="shared" si="212"/>
        <v>13065.42</v>
      </c>
      <c r="AJ267" s="22">
        <f t="shared" si="213"/>
        <v>496055.74</v>
      </c>
      <c r="AK267" s="22">
        <f t="shared" ref="AK267:AK270" si="298">IF(W267&gt;0,Q267,0)</f>
        <v>1798690</v>
      </c>
      <c r="AL267" s="22">
        <f>IF(X267&gt;0,L267,0)</f>
        <v>0</v>
      </c>
      <c r="AM267" s="22">
        <f t="shared" si="214"/>
        <v>0</v>
      </c>
      <c r="AN267" s="22">
        <f t="shared" si="215"/>
        <v>0</v>
      </c>
      <c r="AO267" s="22">
        <f t="shared" si="216"/>
        <v>0</v>
      </c>
      <c r="AP267" s="22">
        <f t="shared" si="217"/>
        <v>0</v>
      </c>
      <c r="AQ267" s="22">
        <f>IF(X267&gt;0,Q267,0)</f>
        <v>0</v>
      </c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</row>
    <row r="268" spans="1:56" s="3" customFormat="1" hidden="1" x14ac:dyDescent="0.25">
      <c r="A268" s="17"/>
      <c r="B268" s="18" t="s">
        <v>133</v>
      </c>
      <c r="C268" s="19" t="s">
        <v>58</v>
      </c>
      <c r="D268" s="19"/>
      <c r="E268" s="19"/>
      <c r="F268" s="19"/>
      <c r="G268" s="19"/>
      <c r="H268" s="19"/>
      <c r="I268" s="20">
        <v>1</v>
      </c>
      <c r="J268" s="17">
        <v>1</v>
      </c>
      <c r="K268" s="17">
        <v>1</v>
      </c>
      <c r="L268" s="28">
        <v>17.66</v>
      </c>
      <c r="M268" s="28">
        <v>34038</v>
      </c>
      <c r="N268" s="28">
        <v>47000</v>
      </c>
      <c r="O268" s="60">
        <f t="shared" si="269"/>
        <v>0.98997000000000002</v>
      </c>
      <c r="P268" s="60">
        <v>1.0030000000000001E-2</v>
      </c>
      <c r="Q268" s="32">
        <f t="shared" si="293"/>
        <v>830020</v>
      </c>
      <c r="R268" s="32">
        <f t="shared" si="294"/>
        <v>595081.93999999994</v>
      </c>
      <c r="S268" s="32">
        <f t="shared" si="295"/>
        <v>6029.14</v>
      </c>
      <c r="T268" s="32">
        <f t="shared" si="296"/>
        <v>228908.92</v>
      </c>
      <c r="U268" s="88">
        <v>0</v>
      </c>
      <c r="V268" s="23">
        <v>44196</v>
      </c>
      <c r="W268" s="17" t="s">
        <v>59</v>
      </c>
      <c r="X268" s="17"/>
      <c r="Y268" s="17"/>
      <c r="Z268" s="17"/>
      <c r="AA268" s="17"/>
      <c r="AB268" s="17"/>
      <c r="AC268" s="17"/>
      <c r="AD268" s="22">
        <f t="shared" si="297"/>
        <v>17.66</v>
      </c>
      <c r="AE268" s="22">
        <f t="shared" ref="AE268:AE331" si="299">AD268*$AE$10</f>
        <v>601111.07999999996</v>
      </c>
      <c r="AF268" s="22"/>
      <c r="AG268" s="22"/>
      <c r="AH268" s="22">
        <f t="shared" ref="AH268:AH331" si="300">AE268-AI268</f>
        <v>595081.93999999994</v>
      </c>
      <c r="AI268" s="22">
        <f t="shared" ref="AI268:AI331" si="301">AE268*1.003%</f>
        <v>6029.14</v>
      </c>
      <c r="AJ268" s="22">
        <f t="shared" ref="AJ268:AJ331" si="302">AK268-AE268</f>
        <v>228908.92</v>
      </c>
      <c r="AK268" s="22">
        <f t="shared" si="298"/>
        <v>830020</v>
      </c>
      <c r="AL268" s="22">
        <f>IF(X268&gt;0,L268,0)</f>
        <v>0</v>
      </c>
      <c r="AM268" s="22">
        <f t="shared" ref="AM268:AM331" si="303">AL268*$AM$10</f>
        <v>0</v>
      </c>
      <c r="AN268" s="22">
        <f t="shared" ref="AN268:AN331" si="304">AM268-AO268</f>
        <v>0</v>
      </c>
      <c r="AO268" s="22">
        <f t="shared" ref="AO268:AO331" si="305">AM268*1.003%</f>
        <v>0</v>
      </c>
      <c r="AP268" s="22">
        <f t="shared" ref="AP268:AP331" si="306">AQ268-AM268</f>
        <v>0</v>
      </c>
      <c r="AQ268" s="22">
        <f>IF(X268&gt;0,Q268,0)</f>
        <v>0</v>
      </c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</row>
    <row r="269" spans="1:56" s="3" customFormat="1" ht="15.75" hidden="1" customHeight="1" x14ac:dyDescent="0.25">
      <c r="A269" s="17"/>
      <c r="B269" s="18" t="s">
        <v>134</v>
      </c>
      <c r="C269" s="19" t="s">
        <v>58</v>
      </c>
      <c r="D269" s="19"/>
      <c r="E269" s="19"/>
      <c r="F269" s="19"/>
      <c r="G269" s="19"/>
      <c r="H269" s="19"/>
      <c r="I269" s="20">
        <v>2</v>
      </c>
      <c r="J269" s="17">
        <v>1</v>
      </c>
      <c r="K269" s="17">
        <v>2</v>
      </c>
      <c r="L269" s="28">
        <v>17.66</v>
      </c>
      <c r="M269" s="28">
        <v>34038</v>
      </c>
      <c r="N269" s="28">
        <v>47000</v>
      </c>
      <c r="O269" s="60">
        <f t="shared" si="269"/>
        <v>0.98997000000000002</v>
      </c>
      <c r="P269" s="60">
        <v>1.0030000000000001E-2</v>
      </c>
      <c r="Q269" s="32">
        <f t="shared" si="293"/>
        <v>830020</v>
      </c>
      <c r="R269" s="32">
        <f t="shared" si="294"/>
        <v>595081.93999999994</v>
      </c>
      <c r="S269" s="32">
        <f t="shared" si="295"/>
        <v>6029.14</v>
      </c>
      <c r="T269" s="32">
        <f t="shared" si="296"/>
        <v>228908.92</v>
      </c>
      <c r="U269" s="88">
        <v>0</v>
      </c>
      <c r="V269" s="23">
        <v>44196</v>
      </c>
      <c r="W269" s="17" t="s">
        <v>59</v>
      </c>
      <c r="X269" s="17"/>
      <c r="Y269" s="17"/>
      <c r="Z269" s="17"/>
      <c r="AA269" s="17"/>
      <c r="AB269" s="17"/>
      <c r="AC269" s="17"/>
      <c r="AD269" s="22">
        <f t="shared" si="297"/>
        <v>17.66</v>
      </c>
      <c r="AE269" s="22">
        <f t="shared" si="299"/>
        <v>601111.07999999996</v>
      </c>
      <c r="AF269" s="22"/>
      <c r="AG269" s="22"/>
      <c r="AH269" s="22">
        <f t="shared" si="300"/>
        <v>595081.93999999994</v>
      </c>
      <c r="AI269" s="22">
        <f t="shared" si="301"/>
        <v>6029.14</v>
      </c>
      <c r="AJ269" s="22">
        <f t="shared" si="302"/>
        <v>228908.92</v>
      </c>
      <c r="AK269" s="22">
        <f t="shared" si="298"/>
        <v>830020</v>
      </c>
      <c r="AL269" s="22">
        <f>IF(X269&gt;0,L269,0)</f>
        <v>0</v>
      </c>
      <c r="AM269" s="22">
        <f t="shared" si="303"/>
        <v>0</v>
      </c>
      <c r="AN269" s="22">
        <f t="shared" si="304"/>
        <v>0</v>
      </c>
      <c r="AO269" s="22">
        <f t="shared" si="305"/>
        <v>0</v>
      </c>
      <c r="AP269" s="22">
        <f t="shared" si="306"/>
        <v>0</v>
      </c>
      <c r="AQ269" s="22">
        <f>IF(X269&gt;0,Q269,0)</f>
        <v>0</v>
      </c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</row>
    <row r="270" spans="1:56" s="3" customFormat="1" hidden="1" x14ac:dyDescent="0.25">
      <c r="A270" s="17"/>
      <c r="B270" s="18" t="s">
        <v>130</v>
      </c>
      <c r="C270" s="19" t="s">
        <v>58</v>
      </c>
      <c r="D270" s="19"/>
      <c r="E270" s="19"/>
      <c r="F270" s="19"/>
      <c r="G270" s="19"/>
      <c r="H270" s="19"/>
      <c r="I270" s="20">
        <v>4</v>
      </c>
      <c r="J270" s="17">
        <v>1</v>
      </c>
      <c r="K270" s="17">
        <v>1</v>
      </c>
      <c r="L270" s="28">
        <v>17.66</v>
      </c>
      <c r="M270" s="28">
        <v>34038</v>
      </c>
      <c r="N270" s="28">
        <v>47000</v>
      </c>
      <c r="O270" s="60">
        <f t="shared" si="269"/>
        <v>0.98997000000000002</v>
      </c>
      <c r="P270" s="60">
        <v>1.0030000000000001E-2</v>
      </c>
      <c r="Q270" s="32">
        <f t="shared" si="293"/>
        <v>830020</v>
      </c>
      <c r="R270" s="32">
        <f t="shared" si="294"/>
        <v>595081.93999999994</v>
      </c>
      <c r="S270" s="32">
        <f t="shared" si="295"/>
        <v>6029.14</v>
      </c>
      <c r="T270" s="32">
        <f t="shared" si="296"/>
        <v>228908.92</v>
      </c>
      <c r="U270" s="88">
        <v>0</v>
      </c>
      <c r="V270" s="23">
        <v>44196</v>
      </c>
      <c r="W270" s="17" t="s">
        <v>59</v>
      </c>
      <c r="X270" s="17"/>
      <c r="Y270" s="17"/>
      <c r="Z270" s="17"/>
      <c r="AA270" s="17"/>
      <c r="AB270" s="17"/>
      <c r="AC270" s="17"/>
      <c r="AD270" s="22">
        <f t="shared" si="297"/>
        <v>17.66</v>
      </c>
      <c r="AE270" s="22">
        <f t="shared" si="299"/>
        <v>601111.07999999996</v>
      </c>
      <c r="AF270" s="22"/>
      <c r="AG270" s="22"/>
      <c r="AH270" s="22">
        <f t="shared" si="300"/>
        <v>595081.93999999994</v>
      </c>
      <c r="AI270" s="22">
        <f t="shared" si="301"/>
        <v>6029.14</v>
      </c>
      <c r="AJ270" s="22">
        <f t="shared" si="302"/>
        <v>228908.92</v>
      </c>
      <c r="AK270" s="22">
        <f t="shared" si="298"/>
        <v>830020</v>
      </c>
      <c r="AL270" s="22">
        <f>IF(X270&gt;0,L270,0)</f>
        <v>0</v>
      </c>
      <c r="AM270" s="22">
        <f t="shared" si="303"/>
        <v>0</v>
      </c>
      <c r="AN270" s="22">
        <f t="shared" si="304"/>
        <v>0</v>
      </c>
      <c r="AO270" s="22">
        <f t="shared" si="305"/>
        <v>0</v>
      </c>
      <c r="AP270" s="22">
        <f t="shared" si="306"/>
        <v>0</v>
      </c>
      <c r="AQ270" s="22">
        <f>IF(X270&gt;0,Q270,0)</f>
        <v>0</v>
      </c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</row>
    <row r="271" spans="1:56" s="35" customFormat="1" hidden="1" x14ac:dyDescent="0.25">
      <c r="A271" s="24">
        <v>25</v>
      </c>
      <c r="B271" s="25" t="s">
        <v>135</v>
      </c>
      <c r="C271" s="26"/>
      <c r="D271" s="26"/>
      <c r="E271" s="26"/>
      <c r="F271" s="26"/>
      <c r="G271" s="26"/>
      <c r="H271" s="26"/>
      <c r="I271" s="27">
        <f>SUM(I272:I281)</f>
        <v>17</v>
      </c>
      <c r="J271" s="27">
        <f t="shared" ref="J271:L271" si="307">SUM(J272:J281)</f>
        <v>10</v>
      </c>
      <c r="K271" s="27">
        <f t="shared" si="307"/>
        <v>17</v>
      </c>
      <c r="L271" s="28">
        <f t="shared" si="307"/>
        <v>386.56</v>
      </c>
      <c r="M271" s="28"/>
      <c r="N271" s="28"/>
      <c r="O271" s="28"/>
      <c r="P271" s="28"/>
      <c r="Q271" s="28">
        <f t="shared" ref="Q271:U271" si="308">SUM(Q272:Q281)</f>
        <v>18168320</v>
      </c>
      <c r="R271" s="28">
        <f t="shared" si="308"/>
        <v>13025757.26</v>
      </c>
      <c r="S271" s="28">
        <f t="shared" si="308"/>
        <v>131972.01999999999</v>
      </c>
      <c r="T271" s="28">
        <f t="shared" si="308"/>
        <v>5010590.72</v>
      </c>
      <c r="U271" s="28">
        <f t="shared" si="308"/>
        <v>0</v>
      </c>
      <c r="V271" s="29">
        <v>44196</v>
      </c>
      <c r="W271" s="24"/>
      <c r="X271" s="24"/>
      <c r="Y271" s="24"/>
      <c r="Z271" s="24"/>
      <c r="AA271" s="24"/>
      <c r="AB271" s="24"/>
      <c r="AC271" s="24"/>
      <c r="AD271" s="28">
        <f t="shared" ref="AD271:AZ271" si="309">SUM(AD272:AD281)</f>
        <v>270.16000000000003</v>
      </c>
      <c r="AE271" s="22">
        <f t="shared" si="299"/>
        <v>9195706.0800000001</v>
      </c>
      <c r="AF271" s="22"/>
      <c r="AG271" s="22"/>
      <c r="AH271" s="22">
        <f t="shared" si="300"/>
        <v>9103473.1500000004</v>
      </c>
      <c r="AI271" s="22">
        <f t="shared" si="301"/>
        <v>92232.93</v>
      </c>
      <c r="AJ271" s="22">
        <f t="shared" si="302"/>
        <v>3501813.92</v>
      </c>
      <c r="AK271" s="28">
        <f t="shared" si="309"/>
        <v>12697520</v>
      </c>
      <c r="AL271" s="28">
        <f t="shared" si="309"/>
        <v>116.4</v>
      </c>
      <c r="AM271" s="22">
        <f t="shared" si="303"/>
        <v>3962023.2</v>
      </c>
      <c r="AN271" s="22">
        <f t="shared" si="304"/>
        <v>3922284.11</v>
      </c>
      <c r="AO271" s="22">
        <f t="shared" si="305"/>
        <v>39739.089999999997</v>
      </c>
      <c r="AP271" s="22">
        <f t="shared" si="306"/>
        <v>1508776.8</v>
      </c>
      <c r="AQ271" s="28">
        <f t="shared" si="309"/>
        <v>5470800</v>
      </c>
      <c r="AR271" s="28">
        <f t="shared" si="309"/>
        <v>0</v>
      </c>
      <c r="AS271" s="28">
        <f t="shared" si="309"/>
        <v>0</v>
      </c>
      <c r="AT271" s="28">
        <f t="shared" si="309"/>
        <v>0</v>
      </c>
      <c r="AU271" s="28">
        <f t="shared" si="309"/>
        <v>0</v>
      </c>
      <c r="AV271" s="28">
        <f t="shared" si="309"/>
        <v>0</v>
      </c>
      <c r="AW271" s="28">
        <f t="shared" si="309"/>
        <v>0</v>
      </c>
      <c r="AX271" s="28">
        <f t="shared" si="309"/>
        <v>0</v>
      </c>
      <c r="AY271" s="28">
        <f t="shared" si="309"/>
        <v>0</v>
      </c>
      <c r="AZ271" s="28">
        <f t="shared" si="309"/>
        <v>0</v>
      </c>
      <c r="BA271" s="24"/>
      <c r="BB271" s="24"/>
      <c r="BC271" s="24"/>
      <c r="BD271" s="24"/>
    </row>
    <row r="272" spans="1:56" s="3" customFormat="1" hidden="1" x14ac:dyDescent="0.25">
      <c r="A272" s="17"/>
      <c r="B272" s="18" t="s">
        <v>136</v>
      </c>
      <c r="C272" s="19"/>
      <c r="D272" s="26" t="s">
        <v>62</v>
      </c>
      <c r="E272" s="26"/>
      <c r="F272" s="26"/>
      <c r="G272" s="26"/>
      <c r="H272" s="26"/>
      <c r="I272" s="20">
        <v>4</v>
      </c>
      <c r="J272" s="17">
        <v>1</v>
      </c>
      <c r="K272" s="17">
        <v>2</v>
      </c>
      <c r="L272" s="22">
        <v>36.700000000000003</v>
      </c>
      <c r="M272" s="28">
        <v>34038</v>
      </c>
      <c r="N272" s="28">
        <v>47000</v>
      </c>
      <c r="O272" s="60">
        <f t="shared" si="269"/>
        <v>0.98997000000000002</v>
      </c>
      <c r="P272" s="60">
        <v>1.0030000000000001E-2</v>
      </c>
      <c r="Q272" s="32">
        <f t="shared" ref="Q272:Q281" si="310">L272*N272</f>
        <v>1724900</v>
      </c>
      <c r="R272" s="32">
        <f t="shared" ref="R272:R281" si="311">IF(N272&lt;M272,(L272*M272*O272)*N272/M272,L272*M272*O272)</f>
        <v>1236665.18</v>
      </c>
      <c r="S272" s="32">
        <f t="shared" ref="S272:S281" si="312">IF(N272&lt;M272,(L272*M272*P272)*N272/M272,L272*M272*P272)</f>
        <v>12529.42</v>
      </c>
      <c r="T272" s="32">
        <f t="shared" ref="T272:T281" si="313">Q272-R272-S272-U272</f>
        <v>475705.4</v>
      </c>
      <c r="U272" s="88">
        <v>0</v>
      </c>
      <c r="V272" s="23">
        <v>44196</v>
      </c>
      <c r="W272" s="17"/>
      <c r="X272" s="17" t="s">
        <v>59</v>
      </c>
      <c r="Y272" s="17"/>
      <c r="Z272" s="17"/>
      <c r="AA272" s="17"/>
      <c r="AB272" s="17"/>
      <c r="AC272" s="17"/>
      <c r="AD272" s="22">
        <f t="shared" ref="AD272:AD281" si="314">IF(W272&gt;0,L272,0)</f>
        <v>0</v>
      </c>
      <c r="AE272" s="22">
        <f t="shared" si="299"/>
        <v>0</v>
      </c>
      <c r="AF272" s="22"/>
      <c r="AG272" s="22"/>
      <c r="AH272" s="22">
        <f t="shared" si="300"/>
        <v>0</v>
      </c>
      <c r="AI272" s="22">
        <f t="shared" si="301"/>
        <v>0</v>
      </c>
      <c r="AJ272" s="22">
        <f t="shared" si="302"/>
        <v>0</v>
      </c>
      <c r="AK272" s="22">
        <f t="shared" ref="AK272:AK281" si="315">IF(W272&gt;0,Q272,0)</f>
        <v>0</v>
      </c>
      <c r="AL272" s="22">
        <f t="shared" ref="AL272:AL281" si="316">IF(X272&gt;0,L272,0)</f>
        <v>36.700000000000003</v>
      </c>
      <c r="AM272" s="22">
        <f t="shared" si="303"/>
        <v>1249194.6000000001</v>
      </c>
      <c r="AN272" s="22">
        <f t="shared" si="304"/>
        <v>1236665.18</v>
      </c>
      <c r="AO272" s="22">
        <f t="shared" si="305"/>
        <v>12529.42</v>
      </c>
      <c r="AP272" s="22">
        <f t="shared" si="306"/>
        <v>475705.4</v>
      </c>
      <c r="AQ272" s="22">
        <f t="shared" ref="AQ272:AQ281" si="317">IF(X272&gt;0,Q272,0)</f>
        <v>1724900</v>
      </c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</row>
    <row r="273" spans="1:56" s="3" customFormat="1" hidden="1" x14ac:dyDescent="0.25">
      <c r="A273" s="17"/>
      <c r="B273" s="18" t="s">
        <v>137</v>
      </c>
      <c r="C273" s="19" t="s">
        <v>58</v>
      </c>
      <c r="D273" s="19"/>
      <c r="E273" s="19"/>
      <c r="F273" s="19"/>
      <c r="G273" s="19"/>
      <c r="H273" s="19"/>
      <c r="I273" s="20">
        <v>1</v>
      </c>
      <c r="J273" s="17">
        <v>1</v>
      </c>
      <c r="K273" s="17">
        <v>2</v>
      </c>
      <c r="L273" s="28">
        <v>46.5</v>
      </c>
      <c r="M273" s="28">
        <v>34038</v>
      </c>
      <c r="N273" s="28">
        <v>47000</v>
      </c>
      <c r="O273" s="60">
        <f t="shared" si="269"/>
        <v>0.98997000000000002</v>
      </c>
      <c r="P273" s="60">
        <v>1.0030000000000001E-2</v>
      </c>
      <c r="Q273" s="32">
        <f t="shared" si="310"/>
        <v>2185500</v>
      </c>
      <c r="R273" s="32">
        <f t="shared" si="311"/>
        <v>1566891.85</v>
      </c>
      <c r="S273" s="32">
        <f t="shared" si="312"/>
        <v>15875.15</v>
      </c>
      <c r="T273" s="32">
        <f t="shared" si="313"/>
        <v>602733</v>
      </c>
      <c r="U273" s="88">
        <v>0</v>
      </c>
      <c r="V273" s="23">
        <v>44196</v>
      </c>
      <c r="W273" s="17" t="s">
        <v>59</v>
      </c>
      <c r="X273" s="17"/>
      <c r="Y273" s="17"/>
      <c r="Z273" s="17"/>
      <c r="AA273" s="17"/>
      <c r="AB273" s="17"/>
      <c r="AC273" s="17"/>
      <c r="AD273" s="22">
        <f t="shared" si="314"/>
        <v>46.5</v>
      </c>
      <c r="AE273" s="22">
        <f t="shared" si="299"/>
        <v>1582767</v>
      </c>
      <c r="AF273" s="22"/>
      <c r="AG273" s="22"/>
      <c r="AH273" s="22">
        <f t="shared" si="300"/>
        <v>1566891.85</v>
      </c>
      <c r="AI273" s="22">
        <f t="shared" si="301"/>
        <v>15875.15</v>
      </c>
      <c r="AJ273" s="22">
        <f t="shared" si="302"/>
        <v>602733</v>
      </c>
      <c r="AK273" s="22">
        <f t="shared" si="315"/>
        <v>2185500</v>
      </c>
      <c r="AL273" s="22">
        <f t="shared" si="316"/>
        <v>0</v>
      </c>
      <c r="AM273" s="22">
        <f t="shared" si="303"/>
        <v>0</v>
      </c>
      <c r="AN273" s="22">
        <f t="shared" si="304"/>
        <v>0</v>
      </c>
      <c r="AO273" s="22">
        <f t="shared" si="305"/>
        <v>0</v>
      </c>
      <c r="AP273" s="22">
        <f t="shared" si="306"/>
        <v>0</v>
      </c>
      <c r="AQ273" s="22">
        <f t="shared" si="317"/>
        <v>0</v>
      </c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</row>
    <row r="274" spans="1:56" s="3" customFormat="1" hidden="1" x14ac:dyDescent="0.25">
      <c r="A274" s="17"/>
      <c r="B274" s="18" t="s">
        <v>134</v>
      </c>
      <c r="C274" s="19" t="s">
        <v>58</v>
      </c>
      <c r="D274" s="19"/>
      <c r="E274" s="19"/>
      <c r="F274" s="19"/>
      <c r="G274" s="19"/>
      <c r="H274" s="19"/>
      <c r="I274" s="20">
        <v>2</v>
      </c>
      <c r="J274" s="17">
        <v>1</v>
      </c>
      <c r="K274" s="17">
        <v>1</v>
      </c>
      <c r="L274" s="28">
        <v>22.15</v>
      </c>
      <c r="M274" s="28">
        <v>34038</v>
      </c>
      <c r="N274" s="28">
        <v>47000</v>
      </c>
      <c r="O274" s="60">
        <f t="shared" si="269"/>
        <v>0.98997000000000002</v>
      </c>
      <c r="P274" s="60">
        <v>1.0030000000000001E-2</v>
      </c>
      <c r="Q274" s="32">
        <f t="shared" si="310"/>
        <v>1041050</v>
      </c>
      <c r="R274" s="32">
        <f t="shared" si="311"/>
        <v>746379.66</v>
      </c>
      <c r="S274" s="32">
        <f t="shared" si="312"/>
        <v>7562.04</v>
      </c>
      <c r="T274" s="32">
        <f t="shared" si="313"/>
        <v>287108.3</v>
      </c>
      <c r="U274" s="88">
        <v>0</v>
      </c>
      <c r="V274" s="23">
        <v>44196</v>
      </c>
      <c r="W274" s="17" t="s">
        <v>59</v>
      </c>
      <c r="X274" s="17"/>
      <c r="Y274" s="17"/>
      <c r="Z274" s="17"/>
      <c r="AA274" s="17"/>
      <c r="AB274" s="17"/>
      <c r="AC274" s="17"/>
      <c r="AD274" s="22">
        <f t="shared" si="314"/>
        <v>22.15</v>
      </c>
      <c r="AE274" s="22">
        <f t="shared" si="299"/>
        <v>753941.7</v>
      </c>
      <c r="AF274" s="22"/>
      <c r="AG274" s="22"/>
      <c r="AH274" s="22">
        <f t="shared" si="300"/>
        <v>746379.66</v>
      </c>
      <c r="AI274" s="22">
        <f t="shared" si="301"/>
        <v>7562.04</v>
      </c>
      <c r="AJ274" s="22">
        <f t="shared" si="302"/>
        <v>287108.3</v>
      </c>
      <c r="AK274" s="22">
        <f t="shared" si="315"/>
        <v>1041050</v>
      </c>
      <c r="AL274" s="22">
        <f t="shared" si="316"/>
        <v>0</v>
      </c>
      <c r="AM274" s="22">
        <f t="shared" si="303"/>
        <v>0</v>
      </c>
      <c r="AN274" s="22">
        <f t="shared" si="304"/>
        <v>0</v>
      </c>
      <c r="AO274" s="22">
        <f t="shared" si="305"/>
        <v>0</v>
      </c>
      <c r="AP274" s="22">
        <f t="shared" si="306"/>
        <v>0</v>
      </c>
      <c r="AQ274" s="22">
        <f t="shared" si="317"/>
        <v>0</v>
      </c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</row>
    <row r="275" spans="1:56" s="3" customFormat="1" hidden="1" x14ac:dyDescent="0.25">
      <c r="A275" s="17"/>
      <c r="B275" s="18" t="s">
        <v>64</v>
      </c>
      <c r="C275" s="19" t="s">
        <v>58</v>
      </c>
      <c r="D275" s="19"/>
      <c r="E275" s="19"/>
      <c r="F275" s="19"/>
      <c r="G275" s="19"/>
      <c r="H275" s="19"/>
      <c r="I275" s="20">
        <v>1</v>
      </c>
      <c r="J275" s="17">
        <v>1</v>
      </c>
      <c r="K275" s="17">
        <v>1</v>
      </c>
      <c r="L275" s="28">
        <v>24.36</v>
      </c>
      <c r="M275" s="28">
        <v>34038</v>
      </c>
      <c r="N275" s="28">
        <v>47000</v>
      </c>
      <c r="O275" s="60">
        <f t="shared" si="269"/>
        <v>0.98997000000000002</v>
      </c>
      <c r="P275" s="60">
        <v>1.0030000000000001E-2</v>
      </c>
      <c r="Q275" s="32">
        <f t="shared" si="310"/>
        <v>1144920</v>
      </c>
      <c r="R275" s="32">
        <f t="shared" si="311"/>
        <v>820849.15</v>
      </c>
      <c r="S275" s="32">
        <f t="shared" si="312"/>
        <v>8316.5300000000007</v>
      </c>
      <c r="T275" s="32">
        <f t="shared" si="313"/>
        <v>315754.32</v>
      </c>
      <c r="U275" s="88">
        <v>0</v>
      </c>
      <c r="V275" s="23">
        <v>44196</v>
      </c>
      <c r="W275" s="17" t="s">
        <v>59</v>
      </c>
      <c r="X275" s="17"/>
      <c r="Y275" s="17"/>
      <c r="Z275" s="17"/>
      <c r="AA275" s="17"/>
      <c r="AB275" s="17"/>
      <c r="AC275" s="17"/>
      <c r="AD275" s="22">
        <f t="shared" si="314"/>
        <v>24.36</v>
      </c>
      <c r="AE275" s="22">
        <f t="shared" si="299"/>
        <v>829165.68</v>
      </c>
      <c r="AF275" s="22"/>
      <c r="AG275" s="22"/>
      <c r="AH275" s="22">
        <f t="shared" si="300"/>
        <v>820849.15</v>
      </c>
      <c r="AI275" s="22">
        <f t="shared" si="301"/>
        <v>8316.5300000000007</v>
      </c>
      <c r="AJ275" s="22">
        <f t="shared" si="302"/>
        <v>315754.32</v>
      </c>
      <c r="AK275" s="22">
        <f t="shared" si="315"/>
        <v>1144920</v>
      </c>
      <c r="AL275" s="22">
        <f t="shared" si="316"/>
        <v>0</v>
      </c>
      <c r="AM275" s="22">
        <f t="shared" si="303"/>
        <v>0</v>
      </c>
      <c r="AN275" s="22">
        <f t="shared" si="304"/>
        <v>0</v>
      </c>
      <c r="AO275" s="22">
        <f t="shared" si="305"/>
        <v>0</v>
      </c>
      <c r="AP275" s="22">
        <f t="shared" si="306"/>
        <v>0</v>
      </c>
      <c r="AQ275" s="22">
        <f t="shared" si="317"/>
        <v>0</v>
      </c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</row>
    <row r="276" spans="1:56" s="3" customFormat="1" hidden="1" x14ac:dyDescent="0.25">
      <c r="A276" s="17"/>
      <c r="B276" s="18" t="s">
        <v>130</v>
      </c>
      <c r="C276" s="19" t="s">
        <v>58</v>
      </c>
      <c r="D276" s="19"/>
      <c r="E276" s="19"/>
      <c r="F276" s="19"/>
      <c r="G276" s="19"/>
      <c r="H276" s="19"/>
      <c r="I276" s="20">
        <v>1</v>
      </c>
      <c r="J276" s="17">
        <v>1</v>
      </c>
      <c r="K276" s="17">
        <v>2</v>
      </c>
      <c r="L276" s="28">
        <v>50.93</v>
      </c>
      <c r="M276" s="28">
        <v>34038</v>
      </c>
      <c r="N276" s="28">
        <v>47000</v>
      </c>
      <c r="O276" s="60">
        <f t="shared" si="269"/>
        <v>0.98997000000000002</v>
      </c>
      <c r="P276" s="60">
        <v>1.0030000000000001E-2</v>
      </c>
      <c r="Q276" s="32">
        <f t="shared" si="310"/>
        <v>2393710</v>
      </c>
      <c r="R276" s="32">
        <f t="shared" si="311"/>
        <v>1716167.78</v>
      </c>
      <c r="S276" s="32">
        <f t="shared" si="312"/>
        <v>17387.560000000001</v>
      </c>
      <c r="T276" s="32">
        <f t="shared" si="313"/>
        <v>660154.66</v>
      </c>
      <c r="U276" s="88">
        <v>0</v>
      </c>
      <c r="V276" s="23">
        <v>44196</v>
      </c>
      <c r="W276" s="17" t="s">
        <v>59</v>
      </c>
      <c r="X276" s="17"/>
      <c r="Y276" s="17"/>
      <c r="Z276" s="17"/>
      <c r="AA276" s="17"/>
      <c r="AB276" s="17"/>
      <c r="AC276" s="17"/>
      <c r="AD276" s="22">
        <f t="shared" si="314"/>
        <v>50.93</v>
      </c>
      <c r="AE276" s="22">
        <f t="shared" si="299"/>
        <v>1733555.34</v>
      </c>
      <c r="AF276" s="22"/>
      <c r="AG276" s="22"/>
      <c r="AH276" s="22">
        <f t="shared" si="300"/>
        <v>1716167.78</v>
      </c>
      <c r="AI276" s="22">
        <f t="shared" si="301"/>
        <v>17387.560000000001</v>
      </c>
      <c r="AJ276" s="22">
        <f t="shared" si="302"/>
        <v>660154.66</v>
      </c>
      <c r="AK276" s="22">
        <f t="shared" si="315"/>
        <v>2393710</v>
      </c>
      <c r="AL276" s="22">
        <f t="shared" si="316"/>
        <v>0</v>
      </c>
      <c r="AM276" s="22">
        <f t="shared" si="303"/>
        <v>0</v>
      </c>
      <c r="AN276" s="22">
        <f t="shared" si="304"/>
        <v>0</v>
      </c>
      <c r="AO276" s="22">
        <f t="shared" si="305"/>
        <v>0</v>
      </c>
      <c r="AP276" s="22">
        <f t="shared" si="306"/>
        <v>0</v>
      </c>
      <c r="AQ276" s="22">
        <f t="shared" si="317"/>
        <v>0</v>
      </c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</row>
    <row r="277" spans="1:56" s="3" customFormat="1" hidden="1" x14ac:dyDescent="0.25">
      <c r="A277" s="17"/>
      <c r="B277" s="18" t="s">
        <v>138</v>
      </c>
      <c r="C277" s="19" t="s">
        <v>58</v>
      </c>
      <c r="D277" s="26"/>
      <c r="E277" s="26"/>
      <c r="F277" s="26"/>
      <c r="G277" s="26"/>
      <c r="H277" s="26"/>
      <c r="I277" s="20">
        <v>1</v>
      </c>
      <c r="J277" s="17">
        <v>1</v>
      </c>
      <c r="K277" s="17">
        <v>2</v>
      </c>
      <c r="L277" s="28">
        <v>46.5</v>
      </c>
      <c r="M277" s="28">
        <v>34038</v>
      </c>
      <c r="N277" s="28">
        <v>47000</v>
      </c>
      <c r="O277" s="60">
        <f t="shared" si="269"/>
        <v>0.98997000000000002</v>
      </c>
      <c r="P277" s="60">
        <v>1.0030000000000001E-2</v>
      </c>
      <c r="Q277" s="32">
        <f t="shared" si="310"/>
        <v>2185500</v>
      </c>
      <c r="R277" s="32">
        <f t="shared" si="311"/>
        <v>1566891.85</v>
      </c>
      <c r="S277" s="32">
        <f t="shared" si="312"/>
        <v>15875.15</v>
      </c>
      <c r="T277" s="32">
        <f t="shared" si="313"/>
        <v>602733</v>
      </c>
      <c r="U277" s="88">
        <v>0</v>
      </c>
      <c r="V277" s="23">
        <v>44196</v>
      </c>
      <c r="W277" s="17"/>
      <c r="X277" s="17" t="s">
        <v>59</v>
      </c>
      <c r="Y277" s="17"/>
      <c r="Z277" s="17"/>
      <c r="AA277" s="17"/>
      <c r="AB277" s="17"/>
      <c r="AC277" s="17"/>
      <c r="AD277" s="22">
        <f t="shared" si="314"/>
        <v>0</v>
      </c>
      <c r="AE277" s="22">
        <f t="shared" si="299"/>
        <v>0</v>
      </c>
      <c r="AF277" s="22"/>
      <c r="AG277" s="22"/>
      <c r="AH277" s="22">
        <f t="shared" si="300"/>
        <v>0</v>
      </c>
      <c r="AI277" s="22">
        <f t="shared" si="301"/>
        <v>0</v>
      </c>
      <c r="AJ277" s="22">
        <f t="shared" si="302"/>
        <v>0</v>
      </c>
      <c r="AK277" s="22">
        <f t="shared" si="315"/>
        <v>0</v>
      </c>
      <c r="AL277" s="22">
        <f t="shared" si="316"/>
        <v>46.5</v>
      </c>
      <c r="AM277" s="22">
        <f t="shared" si="303"/>
        <v>1582767</v>
      </c>
      <c r="AN277" s="22">
        <f t="shared" si="304"/>
        <v>1566891.85</v>
      </c>
      <c r="AO277" s="22">
        <f t="shared" si="305"/>
        <v>15875.15</v>
      </c>
      <c r="AP277" s="22">
        <f t="shared" si="306"/>
        <v>602733</v>
      </c>
      <c r="AQ277" s="22">
        <f t="shared" si="317"/>
        <v>2185500</v>
      </c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</row>
    <row r="278" spans="1:56" s="3" customFormat="1" hidden="1" x14ac:dyDescent="0.25">
      <c r="A278" s="17"/>
      <c r="B278" s="18" t="s">
        <v>67</v>
      </c>
      <c r="C278" s="19" t="s">
        <v>58</v>
      </c>
      <c r="D278" s="19"/>
      <c r="E278" s="19"/>
      <c r="F278" s="19"/>
      <c r="G278" s="19"/>
      <c r="H278" s="19"/>
      <c r="I278" s="20">
        <v>1</v>
      </c>
      <c r="J278" s="17">
        <v>1</v>
      </c>
      <c r="K278" s="17">
        <v>2</v>
      </c>
      <c r="L278" s="28">
        <v>50.93</v>
      </c>
      <c r="M278" s="28">
        <v>34038</v>
      </c>
      <c r="N278" s="28">
        <v>47000</v>
      </c>
      <c r="O278" s="60">
        <f t="shared" si="269"/>
        <v>0.98997000000000002</v>
      </c>
      <c r="P278" s="60">
        <v>1.0030000000000001E-2</v>
      </c>
      <c r="Q278" s="32">
        <f t="shared" si="310"/>
        <v>2393710</v>
      </c>
      <c r="R278" s="32">
        <f t="shared" si="311"/>
        <v>1716167.78</v>
      </c>
      <c r="S278" s="32">
        <f t="shared" si="312"/>
        <v>17387.560000000001</v>
      </c>
      <c r="T278" s="32">
        <f t="shared" si="313"/>
        <v>660154.66</v>
      </c>
      <c r="U278" s="88">
        <v>0</v>
      </c>
      <c r="V278" s="23">
        <v>44196</v>
      </c>
      <c r="W278" s="17" t="s">
        <v>59</v>
      </c>
      <c r="X278" s="17"/>
      <c r="Y278" s="17"/>
      <c r="Z278" s="17"/>
      <c r="AA278" s="17"/>
      <c r="AB278" s="17"/>
      <c r="AC278" s="17"/>
      <c r="AD278" s="22">
        <f t="shared" si="314"/>
        <v>50.93</v>
      </c>
      <c r="AE278" s="22">
        <f t="shared" si="299"/>
        <v>1733555.34</v>
      </c>
      <c r="AF278" s="22"/>
      <c r="AG278" s="22"/>
      <c r="AH278" s="22">
        <f t="shared" si="300"/>
        <v>1716167.78</v>
      </c>
      <c r="AI278" s="22">
        <f t="shared" si="301"/>
        <v>17387.560000000001</v>
      </c>
      <c r="AJ278" s="22">
        <f t="shared" si="302"/>
        <v>660154.66</v>
      </c>
      <c r="AK278" s="22">
        <f t="shared" si="315"/>
        <v>2393710</v>
      </c>
      <c r="AL278" s="22">
        <f t="shared" si="316"/>
        <v>0</v>
      </c>
      <c r="AM278" s="22">
        <f t="shared" si="303"/>
        <v>0</v>
      </c>
      <c r="AN278" s="22">
        <f t="shared" si="304"/>
        <v>0</v>
      </c>
      <c r="AO278" s="22">
        <f t="shared" si="305"/>
        <v>0</v>
      </c>
      <c r="AP278" s="22">
        <f t="shared" si="306"/>
        <v>0</v>
      </c>
      <c r="AQ278" s="22">
        <f t="shared" si="317"/>
        <v>0</v>
      </c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</row>
    <row r="279" spans="1:56" s="3" customFormat="1" hidden="1" x14ac:dyDescent="0.25">
      <c r="A279" s="17"/>
      <c r="B279" s="18" t="s">
        <v>139</v>
      </c>
      <c r="C279" s="19"/>
      <c r="D279" s="26" t="s">
        <v>62</v>
      </c>
      <c r="E279" s="26"/>
      <c r="F279" s="26"/>
      <c r="G279" s="26"/>
      <c r="H279" s="26"/>
      <c r="I279" s="20">
        <v>2</v>
      </c>
      <c r="J279" s="17">
        <v>1</v>
      </c>
      <c r="K279" s="17">
        <v>2</v>
      </c>
      <c r="L279" s="22">
        <v>33.200000000000003</v>
      </c>
      <c r="M279" s="28">
        <v>34038</v>
      </c>
      <c r="N279" s="28">
        <v>47000</v>
      </c>
      <c r="O279" s="60">
        <f t="shared" si="269"/>
        <v>0.98997000000000002</v>
      </c>
      <c r="P279" s="60">
        <v>1.0030000000000001E-2</v>
      </c>
      <c r="Q279" s="32">
        <f t="shared" si="310"/>
        <v>1560400</v>
      </c>
      <c r="R279" s="32">
        <f t="shared" si="311"/>
        <v>1118727.08</v>
      </c>
      <c r="S279" s="32">
        <f t="shared" si="312"/>
        <v>11334.52</v>
      </c>
      <c r="T279" s="32">
        <f t="shared" si="313"/>
        <v>430338.4</v>
      </c>
      <c r="U279" s="88">
        <v>0</v>
      </c>
      <c r="V279" s="23">
        <v>44196</v>
      </c>
      <c r="W279" s="17"/>
      <c r="X279" s="17" t="s">
        <v>59</v>
      </c>
      <c r="Y279" s="17"/>
      <c r="Z279" s="17"/>
      <c r="AA279" s="17"/>
      <c r="AB279" s="17"/>
      <c r="AC279" s="17"/>
      <c r="AD279" s="22">
        <f t="shared" si="314"/>
        <v>0</v>
      </c>
      <c r="AE279" s="22">
        <f t="shared" si="299"/>
        <v>0</v>
      </c>
      <c r="AF279" s="22"/>
      <c r="AG279" s="22"/>
      <c r="AH279" s="22">
        <f t="shared" si="300"/>
        <v>0</v>
      </c>
      <c r="AI279" s="22">
        <f t="shared" si="301"/>
        <v>0</v>
      </c>
      <c r="AJ279" s="22">
        <f t="shared" si="302"/>
        <v>0</v>
      </c>
      <c r="AK279" s="22">
        <f t="shared" si="315"/>
        <v>0</v>
      </c>
      <c r="AL279" s="22">
        <f t="shared" si="316"/>
        <v>33.200000000000003</v>
      </c>
      <c r="AM279" s="22">
        <f t="shared" si="303"/>
        <v>1130061.6000000001</v>
      </c>
      <c r="AN279" s="22">
        <f t="shared" si="304"/>
        <v>1118727.08</v>
      </c>
      <c r="AO279" s="22">
        <f t="shared" si="305"/>
        <v>11334.52</v>
      </c>
      <c r="AP279" s="22">
        <f t="shared" si="306"/>
        <v>430338.4</v>
      </c>
      <c r="AQ279" s="22">
        <f t="shared" si="317"/>
        <v>1560400</v>
      </c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</row>
    <row r="280" spans="1:56" s="3" customFormat="1" ht="15.75" hidden="1" customHeight="1" x14ac:dyDescent="0.25">
      <c r="A280" s="17"/>
      <c r="B280" s="18" t="s">
        <v>140</v>
      </c>
      <c r="C280" s="19" t="s">
        <v>58</v>
      </c>
      <c r="D280" s="19"/>
      <c r="E280" s="19"/>
      <c r="F280" s="19"/>
      <c r="G280" s="19"/>
      <c r="H280" s="19"/>
      <c r="I280" s="20">
        <v>3</v>
      </c>
      <c r="J280" s="17">
        <v>1</v>
      </c>
      <c r="K280" s="17">
        <v>1</v>
      </c>
      <c r="L280" s="28">
        <v>24.36</v>
      </c>
      <c r="M280" s="28">
        <v>34038</v>
      </c>
      <c r="N280" s="28">
        <v>47000</v>
      </c>
      <c r="O280" s="60">
        <f t="shared" si="269"/>
        <v>0.98997000000000002</v>
      </c>
      <c r="P280" s="60">
        <v>1.0030000000000001E-2</v>
      </c>
      <c r="Q280" s="32">
        <f t="shared" si="310"/>
        <v>1144920</v>
      </c>
      <c r="R280" s="32">
        <f t="shared" si="311"/>
        <v>820849.15</v>
      </c>
      <c r="S280" s="32">
        <f t="shared" si="312"/>
        <v>8316.5300000000007</v>
      </c>
      <c r="T280" s="32">
        <f t="shared" si="313"/>
        <v>315754.32</v>
      </c>
      <c r="U280" s="88">
        <v>0</v>
      </c>
      <c r="V280" s="23">
        <v>44196</v>
      </c>
      <c r="W280" s="17" t="s">
        <v>59</v>
      </c>
      <c r="X280" s="17"/>
      <c r="Y280" s="17"/>
      <c r="Z280" s="17"/>
      <c r="AA280" s="17"/>
      <c r="AB280" s="17"/>
      <c r="AC280" s="17"/>
      <c r="AD280" s="22">
        <f t="shared" si="314"/>
        <v>24.36</v>
      </c>
      <c r="AE280" s="22">
        <f t="shared" si="299"/>
        <v>829165.68</v>
      </c>
      <c r="AF280" s="22"/>
      <c r="AG280" s="22"/>
      <c r="AH280" s="22">
        <f t="shared" si="300"/>
        <v>820849.15</v>
      </c>
      <c r="AI280" s="22">
        <f t="shared" si="301"/>
        <v>8316.5300000000007</v>
      </c>
      <c r="AJ280" s="22">
        <f t="shared" si="302"/>
        <v>315754.32</v>
      </c>
      <c r="AK280" s="22">
        <f t="shared" si="315"/>
        <v>1144920</v>
      </c>
      <c r="AL280" s="22">
        <f t="shared" si="316"/>
        <v>0</v>
      </c>
      <c r="AM280" s="22">
        <f t="shared" si="303"/>
        <v>0</v>
      </c>
      <c r="AN280" s="22">
        <f t="shared" si="304"/>
        <v>0</v>
      </c>
      <c r="AO280" s="22">
        <f t="shared" si="305"/>
        <v>0</v>
      </c>
      <c r="AP280" s="22">
        <f t="shared" si="306"/>
        <v>0</v>
      </c>
      <c r="AQ280" s="22">
        <f t="shared" si="317"/>
        <v>0</v>
      </c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</row>
    <row r="281" spans="1:56" s="3" customFormat="1" hidden="1" x14ac:dyDescent="0.25">
      <c r="A281" s="17"/>
      <c r="B281" s="18" t="s">
        <v>141</v>
      </c>
      <c r="C281" s="19" t="s">
        <v>58</v>
      </c>
      <c r="D281" s="19"/>
      <c r="E281" s="19"/>
      <c r="F281" s="19"/>
      <c r="G281" s="19"/>
      <c r="H281" s="19"/>
      <c r="I281" s="20">
        <v>1</v>
      </c>
      <c r="J281" s="17">
        <v>1</v>
      </c>
      <c r="K281" s="17">
        <v>2</v>
      </c>
      <c r="L281" s="28">
        <v>50.93</v>
      </c>
      <c r="M281" s="28">
        <v>34038</v>
      </c>
      <c r="N281" s="28">
        <v>47000</v>
      </c>
      <c r="O281" s="60">
        <f t="shared" si="269"/>
        <v>0.98997000000000002</v>
      </c>
      <c r="P281" s="60">
        <v>1.0030000000000001E-2</v>
      </c>
      <c r="Q281" s="32">
        <f t="shared" si="310"/>
        <v>2393710</v>
      </c>
      <c r="R281" s="32">
        <f t="shared" si="311"/>
        <v>1716167.78</v>
      </c>
      <c r="S281" s="32">
        <f t="shared" si="312"/>
        <v>17387.560000000001</v>
      </c>
      <c r="T281" s="32">
        <f t="shared" si="313"/>
        <v>660154.66</v>
      </c>
      <c r="U281" s="88">
        <v>0</v>
      </c>
      <c r="V281" s="23">
        <v>44196</v>
      </c>
      <c r="W281" s="17" t="s">
        <v>59</v>
      </c>
      <c r="X281" s="17"/>
      <c r="Y281" s="17"/>
      <c r="Z281" s="17"/>
      <c r="AA281" s="17"/>
      <c r="AB281" s="17"/>
      <c r="AC281" s="17"/>
      <c r="AD281" s="22">
        <f t="shared" si="314"/>
        <v>50.93</v>
      </c>
      <c r="AE281" s="22">
        <f t="shared" si="299"/>
        <v>1733555.34</v>
      </c>
      <c r="AF281" s="22"/>
      <c r="AG281" s="22"/>
      <c r="AH281" s="22">
        <f t="shared" si="300"/>
        <v>1716167.78</v>
      </c>
      <c r="AI281" s="22">
        <f t="shared" si="301"/>
        <v>17387.560000000001</v>
      </c>
      <c r="AJ281" s="22">
        <f t="shared" si="302"/>
        <v>660154.66</v>
      </c>
      <c r="AK281" s="22">
        <f t="shared" si="315"/>
        <v>2393710</v>
      </c>
      <c r="AL281" s="22">
        <f t="shared" si="316"/>
        <v>0</v>
      </c>
      <c r="AM281" s="22">
        <f t="shared" si="303"/>
        <v>0</v>
      </c>
      <c r="AN281" s="22">
        <f t="shared" si="304"/>
        <v>0</v>
      </c>
      <c r="AO281" s="22">
        <f t="shared" si="305"/>
        <v>0</v>
      </c>
      <c r="AP281" s="22">
        <f t="shared" si="306"/>
        <v>0</v>
      </c>
      <c r="AQ281" s="22">
        <f t="shared" si="317"/>
        <v>0</v>
      </c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</row>
    <row r="282" spans="1:56" s="35" customFormat="1" hidden="1" x14ac:dyDescent="0.25">
      <c r="A282" s="24">
        <v>26</v>
      </c>
      <c r="B282" s="25" t="s">
        <v>142</v>
      </c>
      <c r="C282" s="26"/>
      <c r="D282" s="26"/>
      <c r="E282" s="26"/>
      <c r="F282" s="26"/>
      <c r="G282" s="26"/>
      <c r="H282" s="26"/>
      <c r="I282" s="27">
        <f>SUM(I283:I284)</f>
        <v>11</v>
      </c>
      <c r="J282" s="27">
        <f t="shared" ref="J282:L282" si="318">SUM(J283:J284)</f>
        <v>2</v>
      </c>
      <c r="K282" s="27">
        <f t="shared" si="318"/>
        <v>4</v>
      </c>
      <c r="L282" s="28">
        <f t="shared" si="318"/>
        <v>110</v>
      </c>
      <c r="M282" s="28"/>
      <c r="N282" s="28"/>
      <c r="O282" s="28"/>
      <c r="P282" s="28"/>
      <c r="Q282" s="28">
        <f t="shared" ref="Q282:U282" si="319">SUM(Q283:Q284)</f>
        <v>5170000</v>
      </c>
      <c r="R282" s="28">
        <f t="shared" si="319"/>
        <v>3706625.88</v>
      </c>
      <c r="S282" s="28">
        <f t="shared" si="319"/>
        <v>37554.120000000003</v>
      </c>
      <c r="T282" s="28">
        <f t="shared" si="319"/>
        <v>1425820</v>
      </c>
      <c r="U282" s="28">
        <f t="shared" si="319"/>
        <v>0</v>
      </c>
      <c r="V282" s="29">
        <v>44196</v>
      </c>
      <c r="W282" s="24"/>
      <c r="X282" s="24"/>
      <c r="Y282" s="24"/>
      <c r="Z282" s="24"/>
      <c r="AA282" s="24"/>
      <c r="AB282" s="24"/>
      <c r="AC282" s="24"/>
      <c r="AD282" s="28">
        <f t="shared" ref="AD282:AZ282" si="320">SUM(AD283:AD284)</f>
        <v>0</v>
      </c>
      <c r="AE282" s="22">
        <f t="shared" si="299"/>
        <v>0</v>
      </c>
      <c r="AF282" s="22"/>
      <c r="AG282" s="22"/>
      <c r="AH282" s="22">
        <f t="shared" si="300"/>
        <v>0</v>
      </c>
      <c r="AI282" s="22">
        <f t="shared" si="301"/>
        <v>0</v>
      </c>
      <c r="AJ282" s="22">
        <f t="shared" si="302"/>
        <v>0</v>
      </c>
      <c r="AK282" s="28">
        <f t="shared" si="320"/>
        <v>0</v>
      </c>
      <c r="AL282" s="28">
        <f t="shared" si="320"/>
        <v>110</v>
      </c>
      <c r="AM282" s="22">
        <f t="shared" si="303"/>
        <v>3744180</v>
      </c>
      <c r="AN282" s="22">
        <f t="shared" si="304"/>
        <v>3706625.87</v>
      </c>
      <c r="AO282" s="22">
        <f t="shared" si="305"/>
        <v>37554.129999999997</v>
      </c>
      <c r="AP282" s="22">
        <f t="shared" si="306"/>
        <v>1425820</v>
      </c>
      <c r="AQ282" s="28">
        <f t="shared" si="320"/>
        <v>5170000</v>
      </c>
      <c r="AR282" s="28">
        <f t="shared" si="320"/>
        <v>0</v>
      </c>
      <c r="AS282" s="28">
        <f t="shared" si="320"/>
        <v>0</v>
      </c>
      <c r="AT282" s="28">
        <f t="shared" si="320"/>
        <v>0</v>
      </c>
      <c r="AU282" s="28">
        <f t="shared" si="320"/>
        <v>0</v>
      </c>
      <c r="AV282" s="28">
        <f t="shared" si="320"/>
        <v>0</v>
      </c>
      <c r="AW282" s="28">
        <f t="shared" si="320"/>
        <v>0</v>
      </c>
      <c r="AX282" s="28">
        <f t="shared" si="320"/>
        <v>0</v>
      </c>
      <c r="AY282" s="28">
        <f t="shared" si="320"/>
        <v>0</v>
      </c>
      <c r="AZ282" s="28">
        <f t="shared" si="320"/>
        <v>0</v>
      </c>
      <c r="BA282" s="24"/>
      <c r="BB282" s="24"/>
      <c r="BC282" s="24"/>
      <c r="BD282" s="24"/>
    </row>
    <row r="283" spans="1:56" s="3" customFormat="1" ht="15.75" hidden="1" customHeight="1" x14ac:dyDescent="0.25">
      <c r="A283" s="17"/>
      <c r="B283" s="18" t="s">
        <v>136</v>
      </c>
      <c r="C283" s="19"/>
      <c r="D283" s="26" t="s">
        <v>62</v>
      </c>
      <c r="E283" s="26"/>
      <c r="F283" s="26"/>
      <c r="G283" s="26"/>
      <c r="H283" s="26"/>
      <c r="I283" s="20">
        <v>5</v>
      </c>
      <c r="J283" s="17">
        <v>1</v>
      </c>
      <c r="K283" s="17">
        <v>2</v>
      </c>
      <c r="L283" s="28">
        <v>46.9</v>
      </c>
      <c r="M283" s="28">
        <v>34038</v>
      </c>
      <c r="N283" s="28">
        <v>47000</v>
      </c>
      <c r="O283" s="60">
        <f t="shared" ref="O283:O284" si="321">100%-P283</f>
        <v>0.98997000000000002</v>
      </c>
      <c r="P283" s="60">
        <v>1.0030000000000001E-2</v>
      </c>
      <c r="Q283" s="32">
        <f t="shared" ref="Q283:Q284" si="322">L283*N283</f>
        <v>2204300</v>
      </c>
      <c r="R283" s="32">
        <f t="shared" ref="R283:R284" si="323">IF(N283&lt;M283,(L283*M283*O283)*N283/M283,L283*M283*O283)</f>
        <v>1580370.49</v>
      </c>
      <c r="S283" s="32">
        <f t="shared" ref="S283:S284" si="324">IF(N283&lt;M283,(L283*M283*P283)*N283/M283,L283*M283*P283)</f>
        <v>16011.71</v>
      </c>
      <c r="T283" s="32">
        <f t="shared" ref="T283:T284" si="325">Q283-R283-S283-U283</f>
        <v>607917.80000000005</v>
      </c>
      <c r="U283" s="88">
        <v>0</v>
      </c>
      <c r="V283" s="23">
        <v>44196</v>
      </c>
      <c r="W283" s="17"/>
      <c r="X283" s="17" t="s">
        <v>59</v>
      </c>
      <c r="Y283" s="17"/>
      <c r="Z283" s="17"/>
      <c r="AA283" s="17"/>
      <c r="AB283" s="17"/>
      <c r="AC283" s="17"/>
      <c r="AD283" s="22">
        <f t="shared" ref="AD283:AD284" si="326">IF(W283&gt;0,L283,0)</f>
        <v>0</v>
      </c>
      <c r="AE283" s="22">
        <f t="shared" si="299"/>
        <v>0</v>
      </c>
      <c r="AF283" s="22"/>
      <c r="AG283" s="22"/>
      <c r="AH283" s="22">
        <f t="shared" si="300"/>
        <v>0</v>
      </c>
      <c r="AI283" s="22">
        <f t="shared" si="301"/>
        <v>0</v>
      </c>
      <c r="AJ283" s="22">
        <f t="shared" si="302"/>
        <v>0</v>
      </c>
      <c r="AK283" s="22">
        <f t="shared" ref="AK283:AK284" si="327">IF(W283&gt;0,Q283,0)</f>
        <v>0</v>
      </c>
      <c r="AL283" s="22">
        <f>IF(X283&gt;0,L283,0)</f>
        <v>46.9</v>
      </c>
      <c r="AM283" s="22">
        <f t="shared" si="303"/>
        <v>1596382.2</v>
      </c>
      <c r="AN283" s="22">
        <f t="shared" si="304"/>
        <v>1580370.49</v>
      </c>
      <c r="AO283" s="22">
        <f t="shared" si="305"/>
        <v>16011.71</v>
      </c>
      <c r="AP283" s="22">
        <f t="shared" si="306"/>
        <v>607917.80000000005</v>
      </c>
      <c r="AQ283" s="22">
        <f>IF(X283&gt;0,Q283,0)</f>
        <v>2204300</v>
      </c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</row>
    <row r="284" spans="1:56" s="3" customFormat="1" hidden="1" x14ac:dyDescent="0.25">
      <c r="A284" s="17"/>
      <c r="B284" s="18" t="s">
        <v>137</v>
      </c>
      <c r="C284" s="19"/>
      <c r="D284" s="26" t="s">
        <v>62</v>
      </c>
      <c r="E284" s="26"/>
      <c r="F284" s="26"/>
      <c r="G284" s="26"/>
      <c r="H284" s="26"/>
      <c r="I284" s="20">
        <v>6</v>
      </c>
      <c r="J284" s="17">
        <v>1</v>
      </c>
      <c r="K284" s="17">
        <v>2</v>
      </c>
      <c r="L284" s="28">
        <v>63.1</v>
      </c>
      <c r="M284" s="28">
        <v>34038</v>
      </c>
      <c r="N284" s="28">
        <v>47000</v>
      </c>
      <c r="O284" s="60">
        <f t="shared" si="321"/>
        <v>0.98997000000000002</v>
      </c>
      <c r="P284" s="60">
        <v>1.0030000000000001E-2</v>
      </c>
      <c r="Q284" s="32">
        <f t="shared" si="322"/>
        <v>2965700</v>
      </c>
      <c r="R284" s="32">
        <f t="shared" si="323"/>
        <v>2126255.39</v>
      </c>
      <c r="S284" s="32">
        <f t="shared" si="324"/>
        <v>21542.41</v>
      </c>
      <c r="T284" s="32">
        <f t="shared" si="325"/>
        <v>817902.2</v>
      </c>
      <c r="U284" s="88">
        <v>0</v>
      </c>
      <c r="V284" s="23">
        <v>44196</v>
      </c>
      <c r="W284" s="17"/>
      <c r="X284" s="17" t="s">
        <v>59</v>
      </c>
      <c r="Y284" s="17"/>
      <c r="Z284" s="17"/>
      <c r="AA284" s="17"/>
      <c r="AB284" s="17"/>
      <c r="AC284" s="17"/>
      <c r="AD284" s="22">
        <f t="shared" si="326"/>
        <v>0</v>
      </c>
      <c r="AE284" s="22">
        <f t="shared" si="299"/>
        <v>0</v>
      </c>
      <c r="AF284" s="22"/>
      <c r="AG284" s="22"/>
      <c r="AH284" s="22">
        <f t="shared" si="300"/>
        <v>0</v>
      </c>
      <c r="AI284" s="22">
        <f t="shared" si="301"/>
        <v>0</v>
      </c>
      <c r="AJ284" s="22">
        <f t="shared" si="302"/>
        <v>0</v>
      </c>
      <c r="AK284" s="22">
        <f t="shared" si="327"/>
        <v>0</v>
      </c>
      <c r="AL284" s="22">
        <f>IF(X284&gt;0,L284,0)</f>
        <v>63.1</v>
      </c>
      <c r="AM284" s="22">
        <f t="shared" si="303"/>
        <v>2147797.7999999998</v>
      </c>
      <c r="AN284" s="22">
        <f t="shared" si="304"/>
        <v>2126255.39</v>
      </c>
      <c r="AO284" s="22">
        <f t="shared" si="305"/>
        <v>21542.41</v>
      </c>
      <c r="AP284" s="22">
        <f t="shared" si="306"/>
        <v>817902.2</v>
      </c>
      <c r="AQ284" s="22">
        <f>IF(X284&gt;0,Q284,0)</f>
        <v>2965700</v>
      </c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</row>
    <row r="285" spans="1:56" s="35" customFormat="1" hidden="1" x14ac:dyDescent="0.25">
      <c r="A285" s="24">
        <v>27</v>
      </c>
      <c r="B285" s="25" t="s">
        <v>143</v>
      </c>
      <c r="C285" s="26"/>
      <c r="D285" s="26"/>
      <c r="E285" s="26"/>
      <c r="F285" s="26"/>
      <c r="G285" s="26"/>
      <c r="H285" s="26"/>
      <c r="I285" s="27">
        <f>SUM(I286:I298)</f>
        <v>38</v>
      </c>
      <c r="J285" s="27">
        <f t="shared" ref="J285:L285" si="328">SUM(J286:J298)</f>
        <v>13</v>
      </c>
      <c r="K285" s="27">
        <f t="shared" si="328"/>
        <v>24</v>
      </c>
      <c r="L285" s="28">
        <f t="shared" si="328"/>
        <v>622.5</v>
      </c>
      <c r="M285" s="28"/>
      <c r="N285" s="28"/>
      <c r="O285" s="28"/>
      <c r="P285" s="28"/>
      <c r="Q285" s="28">
        <f t="shared" ref="Q285:U285" si="329">SUM(Q286:Q298)</f>
        <v>29257500</v>
      </c>
      <c r="R285" s="28">
        <f t="shared" si="329"/>
        <v>20976132.82</v>
      </c>
      <c r="S285" s="28">
        <f t="shared" si="329"/>
        <v>212522.18</v>
      </c>
      <c r="T285" s="28">
        <f t="shared" si="329"/>
        <v>8068845</v>
      </c>
      <c r="U285" s="28">
        <f t="shared" si="329"/>
        <v>0</v>
      </c>
      <c r="V285" s="29">
        <v>44196</v>
      </c>
      <c r="W285" s="24"/>
      <c r="X285" s="24"/>
      <c r="Y285" s="24"/>
      <c r="Z285" s="24"/>
      <c r="AA285" s="24"/>
      <c r="AB285" s="24"/>
      <c r="AC285" s="24"/>
      <c r="AD285" s="28">
        <f t="shared" ref="AD285:AZ285" si="330">SUM(AD286:AD298)</f>
        <v>622.5</v>
      </c>
      <c r="AE285" s="22">
        <f t="shared" si="299"/>
        <v>21188655</v>
      </c>
      <c r="AF285" s="22"/>
      <c r="AG285" s="22"/>
      <c r="AH285" s="22">
        <f t="shared" si="300"/>
        <v>20976132.789999999</v>
      </c>
      <c r="AI285" s="22">
        <f t="shared" si="301"/>
        <v>212522.21</v>
      </c>
      <c r="AJ285" s="22">
        <f t="shared" si="302"/>
        <v>8068845</v>
      </c>
      <c r="AK285" s="28">
        <f t="shared" si="330"/>
        <v>29257500</v>
      </c>
      <c r="AL285" s="28">
        <f t="shared" si="330"/>
        <v>0</v>
      </c>
      <c r="AM285" s="22">
        <f t="shared" si="303"/>
        <v>0</v>
      </c>
      <c r="AN285" s="22">
        <f t="shared" si="304"/>
        <v>0</v>
      </c>
      <c r="AO285" s="22">
        <f t="shared" si="305"/>
        <v>0</v>
      </c>
      <c r="AP285" s="22">
        <f t="shared" si="306"/>
        <v>0</v>
      </c>
      <c r="AQ285" s="28">
        <f t="shared" si="330"/>
        <v>0</v>
      </c>
      <c r="AR285" s="28">
        <f t="shared" si="330"/>
        <v>0</v>
      </c>
      <c r="AS285" s="28">
        <f t="shared" si="330"/>
        <v>0</v>
      </c>
      <c r="AT285" s="28">
        <f t="shared" si="330"/>
        <v>0</v>
      </c>
      <c r="AU285" s="28">
        <f t="shared" si="330"/>
        <v>0</v>
      </c>
      <c r="AV285" s="28">
        <f t="shared" si="330"/>
        <v>0</v>
      </c>
      <c r="AW285" s="28">
        <f t="shared" si="330"/>
        <v>0</v>
      </c>
      <c r="AX285" s="28">
        <f t="shared" si="330"/>
        <v>0</v>
      </c>
      <c r="AY285" s="28">
        <f t="shared" si="330"/>
        <v>0</v>
      </c>
      <c r="AZ285" s="28">
        <f t="shared" si="330"/>
        <v>0</v>
      </c>
      <c r="BA285" s="24"/>
      <c r="BB285" s="24"/>
      <c r="BC285" s="24"/>
      <c r="BD285" s="24"/>
    </row>
    <row r="286" spans="1:56" s="3" customFormat="1" hidden="1" x14ac:dyDescent="0.25">
      <c r="A286" s="17"/>
      <c r="B286" s="18" t="s">
        <v>136</v>
      </c>
      <c r="C286" s="19" t="s">
        <v>58</v>
      </c>
      <c r="D286" s="19"/>
      <c r="E286" s="19"/>
      <c r="F286" s="19"/>
      <c r="G286" s="19"/>
      <c r="H286" s="19"/>
      <c r="I286" s="20">
        <v>1</v>
      </c>
      <c r="J286" s="17">
        <v>1</v>
      </c>
      <c r="K286" s="17">
        <v>2</v>
      </c>
      <c r="L286" s="28">
        <v>37.6</v>
      </c>
      <c r="M286" s="28">
        <v>34038</v>
      </c>
      <c r="N286" s="28">
        <v>47000</v>
      </c>
      <c r="O286" s="60">
        <f t="shared" ref="O286:O298" si="331">100%-P286</f>
        <v>0.98997000000000002</v>
      </c>
      <c r="P286" s="60">
        <v>1.0030000000000001E-2</v>
      </c>
      <c r="Q286" s="32">
        <f t="shared" ref="Q286:Q298" si="332">L286*N286</f>
        <v>1767200</v>
      </c>
      <c r="R286" s="32">
        <f t="shared" ref="R286:R298" si="333">IF(N286&lt;M286,(L286*M286*O286)*N286/M286,L286*M286*O286)</f>
        <v>1266992.1200000001</v>
      </c>
      <c r="S286" s="32">
        <f t="shared" ref="S286:S298" si="334">IF(N286&lt;M286,(L286*M286*P286)*N286/M286,L286*M286*P286)</f>
        <v>12836.68</v>
      </c>
      <c r="T286" s="32">
        <f t="shared" ref="T286:T298" si="335">Q286-R286-S286-U286</f>
        <v>487371.2</v>
      </c>
      <c r="U286" s="88">
        <v>0</v>
      </c>
      <c r="V286" s="23">
        <v>44196</v>
      </c>
      <c r="W286" s="17" t="s">
        <v>59</v>
      </c>
      <c r="X286" s="17"/>
      <c r="Y286" s="17"/>
      <c r="Z286" s="17"/>
      <c r="AA286" s="17"/>
      <c r="AB286" s="17"/>
      <c r="AC286" s="17"/>
      <c r="AD286" s="22">
        <f t="shared" ref="AD286:AD298" si="336">IF(W286&gt;0,L286,0)</f>
        <v>37.6</v>
      </c>
      <c r="AE286" s="22">
        <f t="shared" si="299"/>
        <v>1279828.8</v>
      </c>
      <c r="AF286" s="22"/>
      <c r="AG286" s="22"/>
      <c r="AH286" s="22">
        <f t="shared" si="300"/>
        <v>1266992.1200000001</v>
      </c>
      <c r="AI286" s="22">
        <f t="shared" si="301"/>
        <v>12836.68</v>
      </c>
      <c r="AJ286" s="22">
        <f t="shared" si="302"/>
        <v>487371.2</v>
      </c>
      <c r="AK286" s="22">
        <f t="shared" ref="AK286:AK298" si="337">IF(W286&gt;0,Q286,0)</f>
        <v>1767200</v>
      </c>
      <c r="AL286" s="22">
        <f t="shared" ref="AL286:AL298" si="338">IF(X286&gt;0,L286,0)</f>
        <v>0</v>
      </c>
      <c r="AM286" s="22">
        <f t="shared" si="303"/>
        <v>0</v>
      </c>
      <c r="AN286" s="22">
        <f t="shared" si="304"/>
        <v>0</v>
      </c>
      <c r="AO286" s="22">
        <f t="shared" si="305"/>
        <v>0</v>
      </c>
      <c r="AP286" s="22">
        <f t="shared" si="306"/>
        <v>0</v>
      </c>
      <c r="AQ286" s="22">
        <f t="shared" ref="AQ286:AQ298" si="339">IF(X286&gt;0,Q286,0)</f>
        <v>0</v>
      </c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</row>
    <row r="287" spans="1:56" s="3" customFormat="1" hidden="1" x14ac:dyDescent="0.25">
      <c r="A287" s="17"/>
      <c r="B287" s="18" t="s">
        <v>132</v>
      </c>
      <c r="C287" s="19" t="s">
        <v>58</v>
      </c>
      <c r="D287" s="19"/>
      <c r="E287" s="19"/>
      <c r="F287" s="19"/>
      <c r="G287" s="19"/>
      <c r="H287" s="19"/>
      <c r="I287" s="20">
        <v>4</v>
      </c>
      <c r="J287" s="17">
        <v>1</v>
      </c>
      <c r="K287" s="17">
        <v>3</v>
      </c>
      <c r="L287" s="28">
        <v>63.8</v>
      </c>
      <c r="M287" s="28">
        <v>34038</v>
      </c>
      <c r="N287" s="28">
        <v>47000</v>
      </c>
      <c r="O287" s="60">
        <f t="shared" si="331"/>
        <v>0.98997000000000002</v>
      </c>
      <c r="P287" s="60">
        <v>1.0030000000000001E-2</v>
      </c>
      <c r="Q287" s="32">
        <f t="shared" si="332"/>
        <v>2998600</v>
      </c>
      <c r="R287" s="32">
        <f t="shared" si="333"/>
        <v>2149843.0099999998</v>
      </c>
      <c r="S287" s="32">
        <f t="shared" si="334"/>
        <v>21781.39</v>
      </c>
      <c r="T287" s="32">
        <f t="shared" si="335"/>
        <v>826975.6</v>
      </c>
      <c r="U287" s="88">
        <v>0</v>
      </c>
      <c r="V287" s="23">
        <v>44196</v>
      </c>
      <c r="W287" s="17" t="s">
        <v>59</v>
      </c>
      <c r="X287" s="17"/>
      <c r="Y287" s="17"/>
      <c r="Z287" s="17"/>
      <c r="AA287" s="17"/>
      <c r="AB287" s="17"/>
      <c r="AC287" s="17"/>
      <c r="AD287" s="22">
        <f t="shared" si="336"/>
        <v>63.8</v>
      </c>
      <c r="AE287" s="22">
        <f t="shared" si="299"/>
        <v>2171624.4</v>
      </c>
      <c r="AF287" s="22"/>
      <c r="AG287" s="22"/>
      <c r="AH287" s="22">
        <f t="shared" si="300"/>
        <v>2149843.0099999998</v>
      </c>
      <c r="AI287" s="22">
        <f t="shared" si="301"/>
        <v>21781.39</v>
      </c>
      <c r="AJ287" s="22">
        <f t="shared" si="302"/>
        <v>826975.6</v>
      </c>
      <c r="AK287" s="22">
        <f t="shared" si="337"/>
        <v>2998600</v>
      </c>
      <c r="AL287" s="22">
        <f t="shared" si="338"/>
        <v>0</v>
      </c>
      <c r="AM287" s="22">
        <f t="shared" si="303"/>
        <v>0</v>
      </c>
      <c r="AN287" s="22">
        <f t="shared" si="304"/>
        <v>0</v>
      </c>
      <c r="AO287" s="22">
        <f t="shared" si="305"/>
        <v>0</v>
      </c>
      <c r="AP287" s="22">
        <f t="shared" si="306"/>
        <v>0</v>
      </c>
      <c r="AQ287" s="22">
        <f t="shared" si="339"/>
        <v>0</v>
      </c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</row>
    <row r="288" spans="1:56" s="3" customFormat="1" hidden="1" x14ac:dyDescent="0.25">
      <c r="A288" s="17"/>
      <c r="B288" s="18" t="s">
        <v>144</v>
      </c>
      <c r="C288" s="19" t="s">
        <v>58</v>
      </c>
      <c r="D288" s="19"/>
      <c r="E288" s="19"/>
      <c r="F288" s="19"/>
      <c r="G288" s="19"/>
      <c r="H288" s="19"/>
      <c r="I288" s="20">
        <v>2</v>
      </c>
      <c r="J288" s="17">
        <v>1</v>
      </c>
      <c r="K288" s="17">
        <v>2</v>
      </c>
      <c r="L288" s="28">
        <v>54.6</v>
      </c>
      <c r="M288" s="28">
        <v>34038</v>
      </c>
      <c r="N288" s="28">
        <v>47000</v>
      </c>
      <c r="O288" s="60">
        <f t="shared" si="331"/>
        <v>0.98997000000000002</v>
      </c>
      <c r="P288" s="60">
        <v>1.0030000000000001E-2</v>
      </c>
      <c r="Q288" s="32">
        <f t="shared" si="332"/>
        <v>2566200</v>
      </c>
      <c r="R288" s="32">
        <f t="shared" si="333"/>
        <v>1839834.3</v>
      </c>
      <c r="S288" s="32">
        <f t="shared" si="334"/>
        <v>18640.5</v>
      </c>
      <c r="T288" s="32">
        <f t="shared" si="335"/>
        <v>707725.2</v>
      </c>
      <c r="U288" s="88">
        <v>0</v>
      </c>
      <c r="V288" s="23">
        <v>44196</v>
      </c>
      <c r="W288" s="17" t="s">
        <v>59</v>
      </c>
      <c r="X288" s="17"/>
      <c r="Y288" s="17"/>
      <c r="Z288" s="17"/>
      <c r="AA288" s="17"/>
      <c r="AB288" s="17"/>
      <c r="AC288" s="17"/>
      <c r="AD288" s="22">
        <f t="shared" si="336"/>
        <v>54.6</v>
      </c>
      <c r="AE288" s="22">
        <f t="shared" si="299"/>
        <v>1858474.8</v>
      </c>
      <c r="AF288" s="22"/>
      <c r="AG288" s="22"/>
      <c r="AH288" s="22">
        <f t="shared" si="300"/>
        <v>1839834.3</v>
      </c>
      <c r="AI288" s="22">
        <f t="shared" si="301"/>
        <v>18640.5</v>
      </c>
      <c r="AJ288" s="22">
        <f t="shared" si="302"/>
        <v>707725.2</v>
      </c>
      <c r="AK288" s="22">
        <f t="shared" si="337"/>
        <v>2566200</v>
      </c>
      <c r="AL288" s="22">
        <f t="shared" si="338"/>
        <v>0</v>
      </c>
      <c r="AM288" s="22">
        <f t="shared" si="303"/>
        <v>0</v>
      </c>
      <c r="AN288" s="22">
        <f t="shared" si="304"/>
        <v>0</v>
      </c>
      <c r="AO288" s="22">
        <f t="shared" si="305"/>
        <v>0</v>
      </c>
      <c r="AP288" s="22">
        <f t="shared" si="306"/>
        <v>0</v>
      </c>
      <c r="AQ288" s="22">
        <f t="shared" si="339"/>
        <v>0</v>
      </c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</row>
    <row r="289" spans="1:56" s="3" customFormat="1" hidden="1" x14ac:dyDescent="0.25">
      <c r="A289" s="17"/>
      <c r="B289" s="18" t="s">
        <v>63</v>
      </c>
      <c r="C289" s="19" t="s">
        <v>58</v>
      </c>
      <c r="D289" s="19"/>
      <c r="E289" s="19"/>
      <c r="F289" s="19"/>
      <c r="G289" s="19"/>
      <c r="H289" s="19"/>
      <c r="I289" s="20">
        <v>3</v>
      </c>
      <c r="J289" s="17">
        <v>1</v>
      </c>
      <c r="K289" s="17">
        <v>2</v>
      </c>
      <c r="L289" s="28">
        <v>37.5</v>
      </c>
      <c r="M289" s="28">
        <v>34038</v>
      </c>
      <c r="N289" s="28">
        <v>47000</v>
      </c>
      <c r="O289" s="60">
        <f t="shared" si="331"/>
        <v>0.98997000000000002</v>
      </c>
      <c r="P289" s="60">
        <v>1.0030000000000001E-2</v>
      </c>
      <c r="Q289" s="32">
        <f t="shared" si="332"/>
        <v>1762500</v>
      </c>
      <c r="R289" s="32">
        <f t="shared" si="333"/>
        <v>1263622.46</v>
      </c>
      <c r="S289" s="32">
        <f t="shared" si="334"/>
        <v>12802.54</v>
      </c>
      <c r="T289" s="32">
        <f t="shared" si="335"/>
        <v>486075</v>
      </c>
      <c r="U289" s="88">
        <v>0</v>
      </c>
      <c r="V289" s="23">
        <v>44196</v>
      </c>
      <c r="W289" s="17" t="s">
        <v>59</v>
      </c>
      <c r="X289" s="17"/>
      <c r="Y289" s="17"/>
      <c r="Z289" s="17"/>
      <c r="AA289" s="17"/>
      <c r="AB289" s="17"/>
      <c r="AC289" s="17"/>
      <c r="AD289" s="22">
        <f t="shared" si="336"/>
        <v>37.5</v>
      </c>
      <c r="AE289" s="22">
        <f t="shared" si="299"/>
        <v>1276425</v>
      </c>
      <c r="AF289" s="22"/>
      <c r="AG289" s="22"/>
      <c r="AH289" s="22">
        <f t="shared" si="300"/>
        <v>1263622.46</v>
      </c>
      <c r="AI289" s="22">
        <f t="shared" si="301"/>
        <v>12802.54</v>
      </c>
      <c r="AJ289" s="22">
        <f t="shared" si="302"/>
        <v>486075</v>
      </c>
      <c r="AK289" s="22">
        <f t="shared" si="337"/>
        <v>1762500</v>
      </c>
      <c r="AL289" s="22">
        <f t="shared" si="338"/>
        <v>0</v>
      </c>
      <c r="AM289" s="22">
        <f t="shared" si="303"/>
        <v>0</v>
      </c>
      <c r="AN289" s="22">
        <f t="shared" si="304"/>
        <v>0</v>
      </c>
      <c r="AO289" s="22">
        <f t="shared" si="305"/>
        <v>0</v>
      </c>
      <c r="AP289" s="22">
        <f t="shared" si="306"/>
        <v>0</v>
      </c>
      <c r="AQ289" s="22">
        <f t="shared" si="339"/>
        <v>0</v>
      </c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</row>
    <row r="290" spans="1:56" s="3" customFormat="1" hidden="1" x14ac:dyDescent="0.25">
      <c r="A290" s="17"/>
      <c r="B290" s="18" t="s">
        <v>145</v>
      </c>
      <c r="C290" s="19" t="s">
        <v>58</v>
      </c>
      <c r="D290" s="19"/>
      <c r="E290" s="19"/>
      <c r="F290" s="19"/>
      <c r="G290" s="19"/>
      <c r="H290" s="19"/>
      <c r="I290" s="20">
        <v>1</v>
      </c>
      <c r="J290" s="17">
        <v>1</v>
      </c>
      <c r="K290" s="17">
        <v>3</v>
      </c>
      <c r="L290" s="28">
        <v>64.099999999999994</v>
      </c>
      <c r="M290" s="28">
        <v>34038</v>
      </c>
      <c r="N290" s="28">
        <v>47000</v>
      </c>
      <c r="O290" s="60">
        <f t="shared" si="331"/>
        <v>0.98997000000000002</v>
      </c>
      <c r="P290" s="60">
        <v>1.0030000000000001E-2</v>
      </c>
      <c r="Q290" s="32">
        <f t="shared" si="332"/>
        <v>3012700</v>
      </c>
      <c r="R290" s="32">
        <f t="shared" si="333"/>
        <v>2159951.9900000002</v>
      </c>
      <c r="S290" s="32">
        <f t="shared" si="334"/>
        <v>21883.81</v>
      </c>
      <c r="T290" s="32">
        <f t="shared" si="335"/>
        <v>830864.2</v>
      </c>
      <c r="U290" s="88">
        <v>0</v>
      </c>
      <c r="V290" s="23">
        <v>44196</v>
      </c>
      <c r="W290" s="17" t="s">
        <v>59</v>
      </c>
      <c r="X290" s="17"/>
      <c r="Y290" s="17"/>
      <c r="Z290" s="17"/>
      <c r="AA290" s="17"/>
      <c r="AB290" s="17"/>
      <c r="AC290" s="17"/>
      <c r="AD290" s="22">
        <f t="shared" si="336"/>
        <v>64.099999999999994</v>
      </c>
      <c r="AE290" s="22">
        <f t="shared" si="299"/>
        <v>2181835.7999999998</v>
      </c>
      <c r="AF290" s="22"/>
      <c r="AG290" s="22"/>
      <c r="AH290" s="22">
        <f t="shared" si="300"/>
        <v>2159951.9900000002</v>
      </c>
      <c r="AI290" s="22">
        <f t="shared" si="301"/>
        <v>21883.81</v>
      </c>
      <c r="AJ290" s="22">
        <f t="shared" si="302"/>
        <v>830864.2</v>
      </c>
      <c r="AK290" s="22">
        <f t="shared" si="337"/>
        <v>3012700</v>
      </c>
      <c r="AL290" s="22">
        <f t="shared" si="338"/>
        <v>0</v>
      </c>
      <c r="AM290" s="22">
        <f t="shared" si="303"/>
        <v>0</v>
      </c>
      <c r="AN290" s="22">
        <f t="shared" si="304"/>
        <v>0</v>
      </c>
      <c r="AO290" s="22">
        <f t="shared" si="305"/>
        <v>0</v>
      </c>
      <c r="AP290" s="22">
        <f t="shared" si="306"/>
        <v>0</v>
      </c>
      <c r="AQ290" s="22">
        <f t="shared" si="339"/>
        <v>0</v>
      </c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</row>
    <row r="291" spans="1:56" s="3" customFormat="1" hidden="1" x14ac:dyDescent="0.25">
      <c r="A291" s="17"/>
      <c r="B291" s="18" t="s">
        <v>130</v>
      </c>
      <c r="C291" s="19" t="s">
        <v>58</v>
      </c>
      <c r="D291" s="19"/>
      <c r="E291" s="19"/>
      <c r="F291" s="19"/>
      <c r="G291" s="19"/>
      <c r="H291" s="19"/>
      <c r="I291" s="20">
        <v>7</v>
      </c>
      <c r="J291" s="17">
        <v>1</v>
      </c>
      <c r="K291" s="17">
        <v>1</v>
      </c>
      <c r="L291" s="28">
        <v>25.2</v>
      </c>
      <c r="M291" s="28">
        <v>34038</v>
      </c>
      <c r="N291" s="28">
        <v>47000</v>
      </c>
      <c r="O291" s="60">
        <f t="shared" si="331"/>
        <v>0.98997000000000002</v>
      </c>
      <c r="P291" s="60">
        <v>1.0030000000000001E-2</v>
      </c>
      <c r="Q291" s="32">
        <f t="shared" si="332"/>
        <v>1184400</v>
      </c>
      <c r="R291" s="32">
        <f t="shared" si="333"/>
        <v>849154.29</v>
      </c>
      <c r="S291" s="32">
        <f t="shared" si="334"/>
        <v>8603.31</v>
      </c>
      <c r="T291" s="32">
        <f t="shared" si="335"/>
        <v>326642.40000000002</v>
      </c>
      <c r="U291" s="88">
        <v>0</v>
      </c>
      <c r="V291" s="23">
        <v>44196</v>
      </c>
      <c r="W291" s="17" t="s">
        <v>59</v>
      </c>
      <c r="X291" s="17"/>
      <c r="Y291" s="17"/>
      <c r="Z291" s="17"/>
      <c r="AA291" s="17"/>
      <c r="AB291" s="17"/>
      <c r="AC291" s="17"/>
      <c r="AD291" s="22">
        <f t="shared" si="336"/>
        <v>25.2</v>
      </c>
      <c r="AE291" s="22">
        <f t="shared" si="299"/>
        <v>857757.6</v>
      </c>
      <c r="AF291" s="22"/>
      <c r="AG291" s="22"/>
      <c r="AH291" s="22">
        <f t="shared" si="300"/>
        <v>849154.29</v>
      </c>
      <c r="AI291" s="22">
        <f t="shared" si="301"/>
        <v>8603.31</v>
      </c>
      <c r="AJ291" s="22">
        <f t="shared" si="302"/>
        <v>326642.40000000002</v>
      </c>
      <c r="AK291" s="22">
        <f t="shared" si="337"/>
        <v>1184400</v>
      </c>
      <c r="AL291" s="22">
        <f t="shared" si="338"/>
        <v>0</v>
      </c>
      <c r="AM291" s="22">
        <f t="shared" si="303"/>
        <v>0</v>
      </c>
      <c r="AN291" s="22">
        <f t="shared" si="304"/>
        <v>0</v>
      </c>
      <c r="AO291" s="22">
        <f t="shared" si="305"/>
        <v>0</v>
      </c>
      <c r="AP291" s="22">
        <f t="shared" si="306"/>
        <v>0</v>
      </c>
      <c r="AQ291" s="22">
        <f t="shared" si="339"/>
        <v>0</v>
      </c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</row>
    <row r="292" spans="1:56" s="3" customFormat="1" hidden="1" x14ac:dyDescent="0.25">
      <c r="A292" s="17"/>
      <c r="B292" s="18" t="s">
        <v>146</v>
      </c>
      <c r="C292" s="19" t="s">
        <v>58</v>
      </c>
      <c r="D292" s="19"/>
      <c r="E292" s="19"/>
      <c r="F292" s="19"/>
      <c r="G292" s="19"/>
      <c r="H292" s="19"/>
      <c r="I292" s="20">
        <v>2</v>
      </c>
      <c r="J292" s="17">
        <v>1</v>
      </c>
      <c r="K292" s="17">
        <v>1</v>
      </c>
      <c r="L292" s="28">
        <v>30</v>
      </c>
      <c r="M292" s="28">
        <v>34038</v>
      </c>
      <c r="N292" s="28">
        <v>47000</v>
      </c>
      <c r="O292" s="60">
        <f t="shared" si="331"/>
        <v>0.98997000000000002</v>
      </c>
      <c r="P292" s="60">
        <v>1.0030000000000001E-2</v>
      </c>
      <c r="Q292" s="32">
        <f t="shared" si="332"/>
        <v>1410000</v>
      </c>
      <c r="R292" s="32">
        <f t="shared" si="333"/>
        <v>1010897.97</v>
      </c>
      <c r="S292" s="32">
        <f t="shared" si="334"/>
        <v>10242.030000000001</v>
      </c>
      <c r="T292" s="32">
        <f t="shared" si="335"/>
        <v>388860</v>
      </c>
      <c r="U292" s="88">
        <v>0</v>
      </c>
      <c r="V292" s="23">
        <v>44196</v>
      </c>
      <c r="W292" s="17" t="s">
        <v>59</v>
      </c>
      <c r="X292" s="17"/>
      <c r="Y292" s="17"/>
      <c r="Z292" s="17"/>
      <c r="AA292" s="17"/>
      <c r="AB292" s="17"/>
      <c r="AC292" s="17"/>
      <c r="AD292" s="22">
        <f t="shared" si="336"/>
        <v>30</v>
      </c>
      <c r="AE292" s="22">
        <f t="shared" si="299"/>
        <v>1021140</v>
      </c>
      <c r="AF292" s="22"/>
      <c r="AG292" s="22"/>
      <c r="AH292" s="22">
        <f t="shared" si="300"/>
        <v>1010897.97</v>
      </c>
      <c r="AI292" s="22">
        <f t="shared" si="301"/>
        <v>10242.030000000001</v>
      </c>
      <c r="AJ292" s="22">
        <f t="shared" si="302"/>
        <v>388860</v>
      </c>
      <c r="AK292" s="22">
        <f t="shared" si="337"/>
        <v>1410000</v>
      </c>
      <c r="AL292" s="22">
        <f t="shared" si="338"/>
        <v>0</v>
      </c>
      <c r="AM292" s="22">
        <f t="shared" si="303"/>
        <v>0</v>
      </c>
      <c r="AN292" s="22">
        <f t="shared" si="304"/>
        <v>0</v>
      </c>
      <c r="AO292" s="22">
        <f t="shared" si="305"/>
        <v>0</v>
      </c>
      <c r="AP292" s="22">
        <f t="shared" si="306"/>
        <v>0</v>
      </c>
      <c r="AQ292" s="22">
        <f t="shared" si="339"/>
        <v>0</v>
      </c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</row>
    <row r="293" spans="1:56" s="3" customFormat="1" hidden="1" x14ac:dyDescent="0.25">
      <c r="A293" s="17"/>
      <c r="B293" s="18" t="s">
        <v>66</v>
      </c>
      <c r="C293" s="19" t="s">
        <v>58</v>
      </c>
      <c r="D293" s="19"/>
      <c r="E293" s="19"/>
      <c r="F293" s="19"/>
      <c r="G293" s="19"/>
      <c r="H293" s="19"/>
      <c r="I293" s="20">
        <v>4</v>
      </c>
      <c r="J293" s="17">
        <v>1</v>
      </c>
      <c r="K293" s="17">
        <v>2</v>
      </c>
      <c r="L293" s="28">
        <v>54.3</v>
      </c>
      <c r="M293" s="28">
        <v>34038</v>
      </c>
      <c r="N293" s="28">
        <v>47000</v>
      </c>
      <c r="O293" s="60">
        <f t="shared" si="331"/>
        <v>0.98997000000000002</v>
      </c>
      <c r="P293" s="60">
        <v>1.0030000000000001E-2</v>
      </c>
      <c r="Q293" s="32">
        <f t="shared" si="332"/>
        <v>2552100</v>
      </c>
      <c r="R293" s="32">
        <f t="shared" si="333"/>
        <v>1829725.32</v>
      </c>
      <c r="S293" s="32">
        <f t="shared" si="334"/>
        <v>18538.080000000002</v>
      </c>
      <c r="T293" s="32">
        <f t="shared" si="335"/>
        <v>703836.6</v>
      </c>
      <c r="U293" s="88">
        <v>0</v>
      </c>
      <c r="V293" s="23">
        <v>44196</v>
      </c>
      <c r="W293" s="17" t="s">
        <v>59</v>
      </c>
      <c r="X293" s="17"/>
      <c r="Y293" s="17"/>
      <c r="Z293" s="17"/>
      <c r="AA293" s="17"/>
      <c r="AB293" s="17"/>
      <c r="AC293" s="17"/>
      <c r="AD293" s="22">
        <f t="shared" si="336"/>
        <v>54.3</v>
      </c>
      <c r="AE293" s="22">
        <f t="shared" si="299"/>
        <v>1848263.4</v>
      </c>
      <c r="AF293" s="22"/>
      <c r="AG293" s="22"/>
      <c r="AH293" s="22">
        <f t="shared" si="300"/>
        <v>1829725.32</v>
      </c>
      <c r="AI293" s="22">
        <f t="shared" si="301"/>
        <v>18538.080000000002</v>
      </c>
      <c r="AJ293" s="22">
        <f t="shared" si="302"/>
        <v>703836.6</v>
      </c>
      <c r="AK293" s="22">
        <f t="shared" si="337"/>
        <v>2552100</v>
      </c>
      <c r="AL293" s="22">
        <f t="shared" si="338"/>
        <v>0</v>
      </c>
      <c r="AM293" s="22">
        <f t="shared" si="303"/>
        <v>0</v>
      </c>
      <c r="AN293" s="22">
        <f t="shared" si="304"/>
        <v>0</v>
      </c>
      <c r="AO293" s="22">
        <f t="shared" si="305"/>
        <v>0</v>
      </c>
      <c r="AP293" s="22">
        <f t="shared" si="306"/>
        <v>0</v>
      </c>
      <c r="AQ293" s="22">
        <f t="shared" si="339"/>
        <v>0</v>
      </c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</row>
    <row r="294" spans="1:56" s="3" customFormat="1" hidden="1" x14ac:dyDescent="0.25">
      <c r="A294" s="17"/>
      <c r="B294" s="18" t="s">
        <v>147</v>
      </c>
      <c r="C294" s="19" t="s">
        <v>58</v>
      </c>
      <c r="D294" s="19"/>
      <c r="E294" s="19"/>
      <c r="F294" s="19"/>
      <c r="G294" s="19"/>
      <c r="H294" s="19"/>
      <c r="I294" s="20">
        <v>1</v>
      </c>
      <c r="J294" s="17">
        <v>1</v>
      </c>
      <c r="K294" s="17">
        <v>1</v>
      </c>
      <c r="L294" s="28">
        <v>62.9</v>
      </c>
      <c r="M294" s="28">
        <v>34038</v>
      </c>
      <c r="N294" s="28">
        <v>47000</v>
      </c>
      <c r="O294" s="60">
        <f t="shared" si="331"/>
        <v>0.98997000000000002</v>
      </c>
      <c r="P294" s="60">
        <v>1.0030000000000001E-2</v>
      </c>
      <c r="Q294" s="32">
        <f t="shared" si="332"/>
        <v>2956300</v>
      </c>
      <c r="R294" s="32">
        <f t="shared" si="333"/>
        <v>2119516.0699999998</v>
      </c>
      <c r="S294" s="32">
        <f t="shared" si="334"/>
        <v>21474.13</v>
      </c>
      <c r="T294" s="32">
        <f t="shared" si="335"/>
        <v>815309.8</v>
      </c>
      <c r="U294" s="88">
        <v>0</v>
      </c>
      <c r="V294" s="23">
        <v>44196</v>
      </c>
      <c r="W294" s="17" t="s">
        <v>59</v>
      </c>
      <c r="X294" s="17"/>
      <c r="Y294" s="17"/>
      <c r="Z294" s="17"/>
      <c r="AA294" s="17"/>
      <c r="AB294" s="17"/>
      <c r="AC294" s="17"/>
      <c r="AD294" s="22">
        <f t="shared" si="336"/>
        <v>62.9</v>
      </c>
      <c r="AE294" s="22">
        <f t="shared" si="299"/>
        <v>2140990.2000000002</v>
      </c>
      <c r="AF294" s="22"/>
      <c r="AG294" s="22"/>
      <c r="AH294" s="22">
        <f t="shared" si="300"/>
        <v>2119516.0699999998</v>
      </c>
      <c r="AI294" s="22">
        <f t="shared" si="301"/>
        <v>21474.13</v>
      </c>
      <c r="AJ294" s="22">
        <f t="shared" si="302"/>
        <v>815309.8</v>
      </c>
      <c r="AK294" s="22">
        <f t="shared" si="337"/>
        <v>2956300</v>
      </c>
      <c r="AL294" s="22">
        <f t="shared" si="338"/>
        <v>0</v>
      </c>
      <c r="AM294" s="22">
        <f t="shared" si="303"/>
        <v>0</v>
      </c>
      <c r="AN294" s="22">
        <f t="shared" si="304"/>
        <v>0</v>
      </c>
      <c r="AO294" s="22">
        <f t="shared" si="305"/>
        <v>0</v>
      </c>
      <c r="AP294" s="22">
        <f t="shared" si="306"/>
        <v>0</v>
      </c>
      <c r="AQ294" s="22">
        <f t="shared" si="339"/>
        <v>0</v>
      </c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</row>
    <row r="295" spans="1:56" s="3" customFormat="1" hidden="1" x14ac:dyDescent="0.25">
      <c r="A295" s="17"/>
      <c r="B295" s="18" t="s">
        <v>148</v>
      </c>
      <c r="C295" s="19" t="s">
        <v>58</v>
      </c>
      <c r="D295" s="19"/>
      <c r="E295" s="19"/>
      <c r="F295" s="19"/>
      <c r="G295" s="19"/>
      <c r="H295" s="19"/>
      <c r="I295" s="20">
        <v>4</v>
      </c>
      <c r="J295" s="17">
        <v>1</v>
      </c>
      <c r="K295" s="17">
        <v>2</v>
      </c>
      <c r="L295" s="28">
        <v>36.9</v>
      </c>
      <c r="M295" s="28">
        <v>34038</v>
      </c>
      <c r="N295" s="28">
        <v>47000</v>
      </c>
      <c r="O295" s="60">
        <f t="shared" si="331"/>
        <v>0.98997000000000002</v>
      </c>
      <c r="P295" s="60">
        <v>1.0030000000000001E-2</v>
      </c>
      <c r="Q295" s="32">
        <f t="shared" si="332"/>
        <v>1734300</v>
      </c>
      <c r="R295" s="32">
        <f t="shared" si="333"/>
        <v>1243404.5</v>
      </c>
      <c r="S295" s="32">
        <f t="shared" si="334"/>
        <v>12597.7</v>
      </c>
      <c r="T295" s="32">
        <f t="shared" si="335"/>
        <v>478297.8</v>
      </c>
      <c r="U295" s="88">
        <v>0</v>
      </c>
      <c r="V295" s="23">
        <v>44196</v>
      </c>
      <c r="W295" s="17" t="s">
        <v>59</v>
      </c>
      <c r="X295" s="17"/>
      <c r="Y295" s="17"/>
      <c r="Z295" s="17"/>
      <c r="AA295" s="17"/>
      <c r="AB295" s="17"/>
      <c r="AC295" s="17"/>
      <c r="AD295" s="22">
        <f t="shared" si="336"/>
        <v>36.9</v>
      </c>
      <c r="AE295" s="22">
        <f t="shared" si="299"/>
        <v>1256002.2</v>
      </c>
      <c r="AF295" s="22"/>
      <c r="AG295" s="22"/>
      <c r="AH295" s="22">
        <f t="shared" si="300"/>
        <v>1243404.5</v>
      </c>
      <c r="AI295" s="22">
        <f t="shared" si="301"/>
        <v>12597.7</v>
      </c>
      <c r="AJ295" s="22">
        <f t="shared" si="302"/>
        <v>478297.8</v>
      </c>
      <c r="AK295" s="22">
        <f t="shared" si="337"/>
        <v>1734300</v>
      </c>
      <c r="AL295" s="22">
        <f t="shared" si="338"/>
        <v>0</v>
      </c>
      <c r="AM295" s="22">
        <f t="shared" si="303"/>
        <v>0</v>
      </c>
      <c r="AN295" s="22">
        <f t="shared" si="304"/>
        <v>0</v>
      </c>
      <c r="AO295" s="22">
        <f t="shared" si="305"/>
        <v>0</v>
      </c>
      <c r="AP295" s="22">
        <f t="shared" si="306"/>
        <v>0</v>
      </c>
      <c r="AQ295" s="22">
        <f t="shared" si="339"/>
        <v>0</v>
      </c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</row>
    <row r="296" spans="1:56" s="3" customFormat="1" hidden="1" x14ac:dyDescent="0.25">
      <c r="A296" s="17"/>
      <c r="B296" s="18" t="s">
        <v>139</v>
      </c>
      <c r="C296" s="19" t="s">
        <v>58</v>
      </c>
      <c r="D296" s="19"/>
      <c r="E296" s="19"/>
      <c r="F296" s="19"/>
      <c r="G296" s="19"/>
      <c r="H296" s="19"/>
      <c r="I296" s="20">
        <v>4</v>
      </c>
      <c r="J296" s="17">
        <v>1</v>
      </c>
      <c r="K296" s="17">
        <v>2</v>
      </c>
      <c r="L296" s="28">
        <v>54.3</v>
      </c>
      <c r="M296" s="28">
        <v>34038</v>
      </c>
      <c r="N296" s="28">
        <v>47000</v>
      </c>
      <c r="O296" s="60">
        <f t="shared" si="331"/>
        <v>0.98997000000000002</v>
      </c>
      <c r="P296" s="60">
        <v>1.0030000000000001E-2</v>
      </c>
      <c r="Q296" s="32">
        <f t="shared" si="332"/>
        <v>2552100</v>
      </c>
      <c r="R296" s="32">
        <f t="shared" si="333"/>
        <v>1829725.32</v>
      </c>
      <c r="S296" s="32">
        <f t="shared" si="334"/>
        <v>18538.080000000002</v>
      </c>
      <c r="T296" s="32">
        <f t="shared" si="335"/>
        <v>703836.6</v>
      </c>
      <c r="U296" s="88">
        <v>0</v>
      </c>
      <c r="V296" s="23">
        <v>44196</v>
      </c>
      <c r="W296" s="17" t="s">
        <v>59</v>
      </c>
      <c r="X296" s="17"/>
      <c r="Y296" s="17"/>
      <c r="Z296" s="17"/>
      <c r="AA296" s="17"/>
      <c r="AB296" s="17"/>
      <c r="AC296" s="17"/>
      <c r="AD296" s="22">
        <f t="shared" si="336"/>
        <v>54.3</v>
      </c>
      <c r="AE296" s="22">
        <f t="shared" si="299"/>
        <v>1848263.4</v>
      </c>
      <c r="AF296" s="22"/>
      <c r="AG296" s="22"/>
      <c r="AH296" s="22">
        <f t="shared" si="300"/>
        <v>1829725.32</v>
      </c>
      <c r="AI296" s="22">
        <f t="shared" si="301"/>
        <v>18538.080000000002</v>
      </c>
      <c r="AJ296" s="22">
        <f t="shared" si="302"/>
        <v>703836.6</v>
      </c>
      <c r="AK296" s="22">
        <f t="shared" si="337"/>
        <v>2552100</v>
      </c>
      <c r="AL296" s="22">
        <f t="shared" si="338"/>
        <v>0</v>
      </c>
      <c r="AM296" s="22">
        <f t="shared" si="303"/>
        <v>0</v>
      </c>
      <c r="AN296" s="22">
        <f t="shared" si="304"/>
        <v>0</v>
      </c>
      <c r="AO296" s="22">
        <f t="shared" si="305"/>
        <v>0</v>
      </c>
      <c r="AP296" s="22">
        <f t="shared" si="306"/>
        <v>0</v>
      </c>
      <c r="AQ296" s="22">
        <f t="shared" si="339"/>
        <v>0</v>
      </c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</row>
    <row r="297" spans="1:56" s="3" customFormat="1" ht="15.75" hidden="1" customHeight="1" x14ac:dyDescent="0.25">
      <c r="A297" s="17"/>
      <c r="B297" s="18" t="s">
        <v>149</v>
      </c>
      <c r="C297" s="19" t="s">
        <v>58</v>
      </c>
      <c r="D297" s="19"/>
      <c r="E297" s="19"/>
      <c r="F297" s="19"/>
      <c r="G297" s="19"/>
      <c r="H297" s="19"/>
      <c r="I297" s="20">
        <v>3</v>
      </c>
      <c r="J297" s="17">
        <v>1</v>
      </c>
      <c r="K297" s="17">
        <v>2</v>
      </c>
      <c r="L297" s="28">
        <v>63.6</v>
      </c>
      <c r="M297" s="28">
        <v>34038</v>
      </c>
      <c r="N297" s="28">
        <v>47000</v>
      </c>
      <c r="O297" s="60">
        <f t="shared" si="331"/>
        <v>0.98997000000000002</v>
      </c>
      <c r="P297" s="60">
        <v>1.0030000000000001E-2</v>
      </c>
      <c r="Q297" s="32">
        <f t="shared" si="332"/>
        <v>2989200</v>
      </c>
      <c r="R297" s="32">
        <f t="shared" si="333"/>
        <v>2143103.69</v>
      </c>
      <c r="S297" s="32">
        <f t="shared" si="334"/>
        <v>21713.11</v>
      </c>
      <c r="T297" s="32">
        <f t="shared" si="335"/>
        <v>824383.2</v>
      </c>
      <c r="U297" s="88">
        <v>0</v>
      </c>
      <c r="V297" s="23">
        <v>44196</v>
      </c>
      <c r="W297" s="17" t="s">
        <v>59</v>
      </c>
      <c r="X297" s="17"/>
      <c r="Y297" s="17"/>
      <c r="Z297" s="17"/>
      <c r="AA297" s="17"/>
      <c r="AB297" s="17"/>
      <c r="AC297" s="17"/>
      <c r="AD297" s="22">
        <f t="shared" si="336"/>
        <v>63.6</v>
      </c>
      <c r="AE297" s="22">
        <f t="shared" si="299"/>
        <v>2164816.7999999998</v>
      </c>
      <c r="AF297" s="22"/>
      <c r="AG297" s="22"/>
      <c r="AH297" s="22">
        <f t="shared" si="300"/>
        <v>2143103.69</v>
      </c>
      <c r="AI297" s="22">
        <f t="shared" si="301"/>
        <v>21713.11</v>
      </c>
      <c r="AJ297" s="22">
        <f t="shared" si="302"/>
        <v>824383.2</v>
      </c>
      <c r="AK297" s="22">
        <f t="shared" si="337"/>
        <v>2989200</v>
      </c>
      <c r="AL297" s="22">
        <f t="shared" si="338"/>
        <v>0</v>
      </c>
      <c r="AM297" s="22">
        <f t="shared" si="303"/>
        <v>0</v>
      </c>
      <c r="AN297" s="22">
        <f t="shared" si="304"/>
        <v>0</v>
      </c>
      <c r="AO297" s="22">
        <f t="shared" si="305"/>
        <v>0</v>
      </c>
      <c r="AP297" s="22">
        <f t="shared" si="306"/>
        <v>0</v>
      </c>
      <c r="AQ297" s="22">
        <f t="shared" si="339"/>
        <v>0</v>
      </c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</row>
    <row r="298" spans="1:56" s="3" customFormat="1" hidden="1" x14ac:dyDescent="0.25">
      <c r="A298" s="17"/>
      <c r="B298" s="18" t="s">
        <v>139</v>
      </c>
      <c r="C298" s="19" t="s">
        <v>58</v>
      </c>
      <c r="D298" s="19"/>
      <c r="E298" s="19"/>
      <c r="F298" s="19"/>
      <c r="G298" s="19"/>
      <c r="H298" s="19"/>
      <c r="I298" s="20">
        <v>2</v>
      </c>
      <c r="J298" s="17">
        <v>1</v>
      </c>
      <c r="K298" s="17">
        <v>1</v>
      </c>
      <c r="L298" s="28">
        <v>37.700000000000003</v>
      </c>
      <c r="M298" s="28">
        <v>34038</v>
      </c>
      <c r="N298" s="28">
        <v>47000</v>
      </c>
      <c r="O298" s="60">
        <f t="shared" si="331"/>
        <v>0.98997000000000002</v>
      </c>
      <c r="P298" s="60">
        <v>1.0030000000000001E-2</v>
      </c>
      <c r="Q298" s="32">
        <f t="shared" si="332"/>
        <v>1771900</v>
      </c>
      <c r="R298" s="32">
        <f t="shared" si="333"/>
        <v>1270361.78</v>
      </c>
      <c r="S298" s="32">
        <f t="shared" si="334"/>
        <v>12870.82</v>
      </c>
      <c r="T298" s="32">
        <f t="shared" si="335"/>
        <v>488667.4</v>
      </c>
      <c r="U298" s="88">
        <v>0</v>
      </c>
      <c r="V298" s="23">
        <v>44196</v>
      </c>
      <c r="W298" s="17" t="s">
        <v>59</v>
      </c>
      <c r="X298" s="17"/>
      <c r="Y298" s="17"/>
      <c r="Z298" s="17"/>
      <c r="AA298" s="17"/>
      <c r="AB298" s="17"/>
      <c r="AC298" s="17"/>
      <c r="AD298" s="22">
        <f t="shared" si="336"/>
        <v>37.700000000000003</v>
      </c>
      <c r="AE298" s="22">
        <f t="shared" si="299"/>
        <v>1283232.6000000001</v>
      </c>
      <c r="AF298" s="22"/>
      <c r="AG298" s="22"/>
      <c r="AH298" s="22">
        <f t="shared" si="300"/>
        <v>1270361.78</v>
      </c>
      <c r="AI298" s="22">
        <f t="shared" si="301"/>
        <v>12870.82</v>
      </c>
      <c r="AJ298" s="22">
        <f t="shared" si="302"/>
        <v>488667.4</v>
      </c>
      <c r="AK298" s="22">
        <f t="shared" si="337"/>
        <v>1771900</v>
      </c>
      <c r="AL298" s="22">
        <f t="shared" si="338"/>
        <v>0</v>
      </c>
      <c r="AM298" s="22">
        <f t="shared" si="303"/>
        <v>0</v>
      </c>
      <c r="AN298" s="22">
        <f t="shared" si="304"/>
        <v>0</v>
      </c>
      <c r="AO298" s="22">
        <f t="shared" si="305"/>
        <v>0</v>
      </c>
      <c r="AP298" s="22">
        <f t="shared" si="306"/>
        <v>0</v>
      </c>
      <c r="AQ298" s="22">
        <f t="shared" si="339"/>
        <v>0</v>
      </c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</row>
    <row r="299" spans="1:56" s="35" customFormat="1" hidden="1" x14ac:dyDescent="0.25">
      <c r="A299" s="24">
        <v>28</v>
      </c>
      <c r="B299" s="25" t="s">
        <v>150</v>
      </c>
      <c r="C299" s="26"/>
      <c r="D299" s="26"/>
      <c r="E299" s="26"/>
      <c r="F299" s="26"/>
      <c r="G299" s="26"/>
      <c r="H299" s="26"/>
      <c r="I299" s="27">
        <f>SUM(I300:I309)</f>
        <v>30</v>
      </c>
      <c r="J299" s="27">
        <f t="shared" ref="J299:L299" si="340">SUM(J300:J309)</f>
        <v>10</v>
      </c>
      <c r="K299" s="27">
        <f t="shared" si="340"/>
        <v>20</v>
      </c>
      <c r="L299" s="28">
        <f t="shared" si="340"/>
        <v>447.4</v>
      </c>
      <c r="M299" s="28"/>
      <c r="N299" s="28"/>
      <c r="O299" s="28"/>
      <c r="P299" s="28"/>
      <c r="Q299" s="28">
        <f t="shared" ref="Q299:U299" si="341">SUM(Q300:Q309)</f>
        <v>21027800</v>
      </c>
      <c r="R299" s="28">
        <f t="shared" si="341"/>
        <v>15075858.33</v>
      </c>
      <c r="S299" s="28">
        <f t="shared" si="341"/>
        <v>152742.87</v>
      </c>
      <c r="T299" s="28">
        <f t="shared" si="341"/>
        <v>5799198.7999999998</v>
      </c>
      <c r="U299" s="28">
        <f t="shared" si="341"/>
        <v>0</v>
      </c>
      <c r="V299" s="29">
        <v>44196</v>
      </c>
      <c r="W299" s="24"/>
      <c r="X299" s="24"/>
      <c r="Y299" s="24"/>
      <c r="Z299" s="24"/>
      <c r="AA299" s="24"/>
      <c r="AB299" s="24"/>
      <c r="AC299" s="24"/>
      <c r="AD299" s="28">
        <f t="shared" ref="AD299:AZ299" si="342">SUM(AD300:AD309)</f>
        <v>362.4</v>
      </c>
      <c r="AE299" s="22">
        <f t="shared" si="299"/>
        <v>12335371.199999999</v>
      </c>
      <c r="AF299" s="22"/>
      <c r="AG299" s="22"/>
      <c r="AH299" s="22">
        <f t="shared" si="300"/>
        <v>12211647.43</v>
      </c>
      <c r="AI299" s="22">
        <f t="shared" si="301"/>
        <v>123723.77</v>
      </c>
      <c r="AJ299" s="22">
        <f t="shared" si="302"/>
        <v>4697428.8</v>
      </c>
      <c r="AK299" s="28">
        <f t="shared" si="342"/>
        <v>17032800</v>
      </c>
      <c r="AL299" s="28">
        <f t="shared" si="342"/>
        <v>85</v>
      </c>
      <c r="AM299" s="22">
        <f t="shared" si="303"/>
        <v>2893230</v>
      </c>
      <c r="AN299" s="22">
        <f t="shared" si="304"/>
        <v>2864210.9</v>
      </c>
      <c r="AO299" s="22">
        <f t="shared" si="305"/>
        <v>29019.1</v>
      </c>
      <c r="AP299" s="22">
        <f t="shared" si="306"/>
        <v>1101770</v>
      </c>
      <c r="AQ299" s="28">
        <f t="shared" si="342"/>
        <v>3995000</v>
      </c>
      <c r="AR299" s="28">
        <f t="shared" si="342"/>
        <v>0</v>
      </c>
      <c r="AS299" s="28">
        <f t="shared" si="342"/>
        <v>0</v>
      </c>
      <c r="AT299" s="28">
        <f t="shared" si="342"/>
        <v>0</v>
      </c>
      <c r="AU299" s="28">
        <f t="shared" si="342"/>
        <v>0</v>
      </c>
      <c r="AV299" s="28">
        <f t="shared" si="342"/>
        <v>0</v>
      </c>
      <c r="AW299" s="28">
        <f t="shared" si="342"/>
        <v>0</v>
      </c>
      <c r="AX299" s="28">
        <f t="shared" si="342"/>
        <v>0</v>
      </c>
      <c r="AY299" s="28">
        <f t="shared" si="342"/>
        <v>0</v>
      </c>
      <c r="AZ299" s="28">
        <f t="shared" si="342"/>
        <v>0</v>
      </c>
      <c r="BA299" s="24"/>
      <c r="BB299" s="24"/>
      <c r="BC299" s="24"/>
      <c r="BD299" s="24"/>
    </row>
    <row r="300" spans="1:56" s="3" customFormat="1" hidden="1" x14ac:dyDescent="0.25">
      <c r="A300" s="17"/>
      <c r="B300" s="18" t="s">
        <v>136</v>
      </c>
      <c r="C300" s="19"/>
      <c r="D300" s="26" t="s">
        <v>62</v>
      </c>
      <c r="E300" s="26"/>
      <c r="F300" s="26"/>
      <c r="G300" s="26"/>
      <c r="H300" s="26"/>
      <c r="I300" s="20">
        <v>5</v>
      </c>
      <c r="J300" s="17">
        <v>1</v>
      </c>
      <c r="K300" s="17">
        <v>3</v>
      </c>
      <c r="L300" s="28">
        <v>66.599999999999994</v>
      </c>
      <c r="M300" s="28">
        <v>34038</v>
      </c>
      <c r="N300" s="28">
        <v>47000</v>
      </c>
      <c r="O300" s="60">
        <f t="shared" ref="O300:O309" si="343">100%-P300</f>
        <v>0.98997000000000002</v>
      </c>
      <c r="P300" s="60">
        <v>1.0030000000000001E-2</v>
      </c>
      <c r="Q300" s="32">
        <f t="shared" ref="Q300:Q309" si="344">L300*N300</f>
        <v>3130200</v>
      </c>
      <c r="R300" s="32">
        <f t="shared" ref="R300:R309" si="345">IF(N300&lt;M300,(L300*M300*O300)*N300/M300,L300*M300*O300)</f>
        <v>2244193.48</v>
      </c>
      <c r="S300" s="32">
        <f t="shared" ref="S300:S309" si="346">IF(N300&lt;M300,(L300*M300*P300)*N300/M300,L300*M300*P300)</f>
        <v>22737.32</v>
      </c>
      <c r="T300" s="32">
        <f t="shared" ref="T300:T309" si="347">Q300-R300-S300-U300</f>
        <v>863269.2</v>
      </c>
      <c r="U300" s="88">
        <v>0</v>
      </c>
      <c r="V300" s="23">
        <v>44196</v>
      </c>
      <c r="W300" s="17"/>
      <c r="X300" s="17" t="s">
        <v>59</v>
      </c>
      <c r="Y300" s="17"/>
      <c r="Z300" s="17"/>
      <c r="AA300" s="17"/>
      <c r="AB300" s="17"/>
      <c r="AC300" s="17"/>
      <c r="AD300" s="22">
        <f t="shared" ref="AD300:AD309" si="348">IF(W300&gt;0,L300,0)</f>
        <v>0</v>
      </c>
      <c r="AE300" s="22">
        <f t="shared" si="299"/>
        <v>0</v>
      </c>
      <c r="AF300" s="22"/>
      <c r="AG300" s="22"/>
      <c r="AH300" s="22">
        <f t="shared" si="300"/>
        <v>0</v>
      </c>
      <c r="AI300" s="22">
        <f t="shared" si="301"/>
        <v>0</v>
      </c>
      <c r="AJ300" s="22">
        <f t="shared" si="302"/>
        <v>0</v>
      </c>
      <c r="AK300" s="22">
        <f t="shared" ref="AK300:AK309" si="349">IF(W300&gt;0,Q300,0)</f>
        <v>0</v>
      </c>
      <c r="AL300" s="22">
        <f t="shared" ref="AL300:AL309" si="350">IF(X300&gt;0,L300,0)</f>
        <v>66.599999999999994</v>
      </c>
      <c r="AM300" s="22">
        <f t="shared" si="303"/>
        <v>2266930.7999999998</v>
      </c>
      <c r="AN300" s="22">
        <f t="shared" si="304"/>
        <v>2244193.48</v>
      </c>
      <c r="AO300" s="22">
        <f t="shared" si="305"/>
        <v>22737.32</v>
      </c>
      <c r="AP300" s="22">
        <f t="shared" si="306"/>
        <v>863269.2</v>
      </c>
      <c r="AQ300" s="22">
        <f t="shared" ref="AQ300:AQ309" si="351">IF(X300&gt;0,Q300,0)</f>
        <v>3130200</v>
      </c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</row>
    <row r="301" spans="1:56" s="3" customFormat="1" hidden="1" x14ac:dyDescent="0.25">
      <c r="A301" s="17"/>
      <c r="B301" s="18" t="s">
        <v>132</v>
      </c>
      <c r="C301" s="19" t="s">
        <v>58</v>
      </c>
      <c r="D301" s="19"/>
      <c r="E301" s="19"/>
      <c r="F301" s="19"/>
      <c r="G301" s="19"/>
      <c r="H301" s="19"/>
      <c r="I301" s="20">
        <v>1</v>
      </c>
      <c r="J301" s="17">
        <v>1</v>
      </c>
      <c r="K301" s="17">
        <v>1</v>
      </c>
      <c r="L301" s="28">
        <v>13.2</v>
      </c>
      <c r="M301" s="28">
        <v>34038</v>
      </c>
      <c r="N301" s="28">
        <v>47000</v>
      </c>
      <c r="O301" s="60">
        <f t="shared" si="343"/>
        <v>0.98997000000000002</v>
      </c>
      <c r="P301" s="60">
        <v>1.0030000000000001E-2</v>
      </c>
      <c r="Q301" s="32">
        <f t="shared" si="344"/>
        <v>620400</v>
      </c>
      <c r="R301" s="32">
        <f t="shared" si="345"/>
        <v>444795.1</v>
      </c>
      <c r="S301" s="32">
        <f t="shared" si="346"/>
        <v>4506.5</v>
      </c>
      <c r="T301" s="32">
        <f t="shared" si="347"/>
        <v>171098.4</v>
      </c>
      <c r="U301" s="88">
        <v>0</v>
      </c>
      <c r="V301" s="23">
        <v>44196</v>
      </c>
      <c r="W301" s="17" t="s">
        <v>59</v>
      </c>
      <c r="X301" s="17"/>
      <c r="Y301" s="17"/>
      <c r="Z301" s="17"/>
      <c r="AA301" s="17"/>
      <c r="AB301" s="17"/>
      <c r="AC301" s="17"/>
      <c r="AD301" s="22">
        <f t="shared" si="348"/>
        <v>13.2</v>
      </c>
      <c r="AE301" s="22">
        <f t="shared" si="299"/>
        <v>449301.6</v>
      </c>
      <c r="AF301" s="22"/>
      <c r="AG301" s="22"/>
      <c r="AH301" s="22">
        <f t="shared" si="300"/>
        <v>444795.1</v>
      </c>
      <c r="AI301" s="22">
        <f t="shared" si="301"/>
        <v>4506.5</v>
      </c>
      <c r="AJ301" s="22">
        <f t="shared" si="302"/>
        <v>171098.4</v>
      </c>
      <c r="AK301" s="22">
        <f t="shared" si="349"/>
        <v>620400</v>
      </c>
      <c r="AL301" s="22">
        <f t="shared" si="350"/>
        <v>0</v>
      </c>
      <c r="AM301" s="22">
        <f t="shared" si="303"/>
        <v>0</v>
      </c>
      <c r="AN301" s="22">
        <f t="shared" si="304"/>
        <v>0</v>
      </c>
      <c r="AO301" s="22">
        <f t="shared" si="305"/>
        <v>0</v>
      </c>
      <c r="AP301" s="22">
        <f t="shared" si="306"/>
        <v>0</v>
      </c>
      <c r="AQ301" s="22">
        <f t="shared" si="351"/>
        <v>0</v>
      </c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</row>
    <row r="302" spans="1:56" s="3" customFormat="1" hidden="1" x14ac:dyDescent="0.25">
      <c r="A302" s="17"/>
      <c r="B302" s="18" t="s">
        <v>151</v>
      </c>
      <c r="C302" s="19"/>
      <c r="D302" s="26" t="s">
        <v>62</v>
      </c>
      <c r="E302" s="26"/>
      <c r="F302" s="26"/>
      <c r="G302" s="26"/>
      <c r="H302" s="26"/>
      <c r="I302" s="20">
        <v>2</v>
      </c>
      <c r="J302" s="17">
        <v>1</v>
      </c>
      <c r="K302" s="17">
        <v>1</v>
      </c>
      <c r="L302" s="28">
        <v>18.399999999999999</v>
      </c>
      <c r="M302" s="28">
        <v>34038</v>
      </c>
      <c r="N302" s="28">
        <v>47000</v>
      </c>
      <c r="O302" s="60">
        <f t="shared" si="343"/>
        <v>0.98997000000000002</v>
      </c>
      <c r="P302" s="60">
        <v>1.0030000000000001E-2</v>
      </c>
      <c r="Q302" s="32">
        <f t="shared" si="344"/>
        <v>864800</v>
      </c>
      <c r="R302" s="32">
        <f t="shared" si="345"/>
        <v>620017.42000000004</v>
      </c>
      <c r="S302" s="32">
        <f t="shared" si="346"/>
        <v>6281.78</v>
      </c>
      <c r="T302" s="32">
        <f t="shared" si="347"/>
        <v>238500.8</v>
      </c>
      <c r="U302" s="88">
        <v>0</v>
      </c>
      <c r="V302" s="23">
        <v>44196</v>
      </c>
      <c r="W302" s="17"/>
      <c r="X302" s="17" t="s">
        <v>59</v>
      </c>
      <c r="Y302" s="17"/>
      <c r="Z302" s="17"/>
      <c r="AA302" s="17"/>
      <c r="AB302" s="17"/>
      <c r="AC302" s="17"/>
      <c r="AD302" s="22">
        <f t="shared" si="348"/>
        <v>0</v>
      </c>
      <c r="AE302" s="22">
        <f t="shared" si="299"/>
        <v>0</v>
      </c>
      <c r="AF302" s="22"/>
      <c r="AG302" s="22"/>
      <c r="AH302" s="22">
        <f t="shared" si="300"/>
        <v>0</v>
      </c>
      <c r="AI302" s="22">
        <f t="shared" si="301"/>
        <v>0</v>
      </c>
      <c r="AJ302" s="22">
        <f t="shared" si="302"/>
        <v>0</v>
      </c>
      <c r="AK302" s="22">
        <f t="shared" si="349"/>
        <v>0</v>
      </c>
      <c r="AL302" s="22">
        <f t="shared" si="350"/>
        <v>18.399999999999999</v>
      </c>
      <c r="AM302" s="22">
        <f t="shared" si="303"/>
        <v>626299.19999999995</v>
      </c>
      <c r="AN302" s="22">
        <f t="shared" si="304"/>
        <v>620017.42000000004</v>
      </c>
      <c r="AO302" s="22">
        <f t="shared" si="305"/>
        <v>6281.78</v>
      </c>
      <c r="AP302" s="22">
        <f t="shared" si="306"/>
        <v>238500.8</v>
      </c>
      <c r="AQ302" s="22">
        <f t="shared" si="351"/>
        <v>864800</v>
      </c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</row>
    <row r="303" spans="1:56" s="3" customFormat="1" hidden="1" x14ac:dyDescent="0.25">
      <c r="A303" s="17"/>
      <c r="B303" s="18" t="s">
        <v>137</v>
      </c>
      <c r="C303" s="19" t="s">
        <v>58</v>
      </c>
      <c r="D303" s="19"/>
      <c r="E303" s="19"/>
      <c r="F303" s="19"/>
      <c r="G303" s="19"/>
      <c r="H303" s="19"/>
      <c r="I303" s="20">
        <v>3</v>
      </c>
      <c r="J303" s="17">
        <v>1</v>
      </c>
      <c r="K303" s="17">
        <v>3</v>
      </c>
      <c r="L303" s="28">
        <v>66.599999999999994</v>
      </c>
      <c r="M303" s="28">
        <v>34038</v>
      </c>
      <c r="N303" s="28">
        <v>47000</v>
      </c>
      <c r="O303" s="60">
        <f t="shared" si="343"/>
        <v>0.98997000000000002</v>
      </c>
      <c r="P303" s="60">
        <v>1.0030000000000001E-2</v>
      </c>
      <c r="Q303" s="32">
        <f t="shared" si="344"/>
        <v>3130200</v>
      </c>
      <c r="R303" s="32">
        <f t="shared" si="345"/>
        <v>2244193.48</v>
      </c>
      <c r="S303" s="32">
        <f t="shared" si="346"/>
        <v>22737.32</v>
      </c>
      <c r="T303" s="32">
        <f t="shared" si="347"/>
        <v>863269.2</v>
      </c>
      <c r="U303" s="88">
        <v>0</v>
      </c>
      <c r="V303" s="23">
        <v>44196</v>
      </c>
      <c r="W303" s="17" t="s">
        <v>59</v>
      </c>
      <c r="X303" s="17"/>
      <c r="Y303" s="17"/>
      <c r="Z303" s="17"/>
      <c r="AA303" s="17"/>
      <c r="AB303" s="17"/>
      <c r="AC303" s="17"/>
      <c r="AD303" s="22">
        <f t="shared" si="348"/>
        <v>66.599999999999994</v>
      </c>
      <c r="AE303" s="22">
        <f t="shared" si="299"/>
        <v>2266930.7999999998</v>
      </c>
      <c r="AF303" s="22"/>
      <c r="AG303" s="22"/>
      <c r="AH303" s="22">
        <f t="shared" si="300"/>
        <v>2244193.48</v>
      </c>
      <c r="AI303" s="22">
        <f t="shared" si="301"/>
        <v>22737.32</v>
      </c>
      <c r="AJ303" s="22">
        <f t="shared" si="302"/>
        <v>863269.2</v>
      </c>
      <c r="AK303" s="22">
        <f t="shared" si="349"/>
        <v>3130200</v>
      </c>
      <c r="AL303" s="22">
        <f t="shared" si="350"/>
        <v>0</v>
      </c>
      <c r="AM303" s="22">
        <f t="shared" si="303"/>
        <v>0</v>
      </c>
      <c r="AN303" s="22">
        <f t="shared" si="304"/>
        <v>0</v>
      </c>
      <c r="AO303" s="22">
        <f t="shared" si="305"/>
        <v>0</v>
      </c>
      <c r="AP303" s="22">
        <f t="shared" si="306"/>
        <v>0</v>
      </c>
      <c r="AQ303" s="22">
        <f t="shared" si="351"/>
        <v>0</v>
      </c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</row>
    <row r="304" spans="1:56" s="3" customFormat="1" hidden="1" x14ac:dyDescent="0.25">
      <c r="A304" s="17"/>
      <c r="B304" s="18" t="s">
        <v>134</v>
      </c>
      <c r="C304" s="19" t="s">
        <v>58</v>
      </c>
      <c r="D304" s="19"/>
      <c r="E304" s="19"/>
      <c r="F304" s="19"/>
      <c r="G304" s="19"/>
      <c r="H304" s="19"/>
      <c r="I304" s="20">
        <v>3</v>
      </c>
      <c r="J304" s="17">
        <v>1</v>
      </c>
      <c r="K304" s="17">
        <v>1</v>
      </c>
      <c r="L304" s="28">
        <v>29.5</v>
      </c>
      <c r="M304" s="28">
        <v>34038</v>
      </c>
      <c r="N304" s="28">
        <v>47000</v>
      </c>
      <c r="O304" s="60">
        <f t="shared" si="343"/>
        <v>0.98997000000000002</v>
      </c>
      <c r="P304" s="60">
        <v>1.0030000000000001E-2</v>
      </c>
      <c r="Q304" s="32">
        <f t="shared" si="344"/>
        <v>1386500</v>
      </c>
      <c r="R304" s="32">
        <f t="shared" si="345"/>
        <v>994049.67</v>
      </c>
      <c r="S304" s="32">
        <f t="shared" si="346"/>
        <v>10071.33</v>
      </c>
      <c r="T304" s="32">
        <f t="shared" si="347"/>
        <v>382379</v>
      </c>
      <c r="U304" s="88">
        <v>0</v>
      </c>
      <c r="V304" s="23">
        <v>44196</v>
      </c>
      <c r="W304" s="17" t="s">
        <v>59</v>
      </c>
      <c r="X304" s="17"/>
      <c r="Y304" s="17"/>
      <c r="Z304" s="17"/>
      <c r="AA304" s="17"/>
      <c r="AB304" s="17"/>
      <c r="AC304" s="17"/>
      <c r="AD304" s="22">
        <f t="shared" si="348"/>
        <v>29.5</v>
      </c>
      <c r="AE304" s="22">
        <f t="shared" si="299"/>
        <v>1004121</v>
      </c>
      <c r="AF304" s="22"/>
      <c r="AG304" s="22"/>
      <c r="AH304" s="22">
        <f t="shared" si="300"/>
        <v>994049.67</v>
      </c>
      <c r="AI304" s="22">
        <f t="shared" si="301"/>
        <v>10071.33</v>
      </c>
      <c r="AJ304" s="22">
        <f t="shared" si="302"/>
        <v>382379</v>
      </c>
      <c r="AK304" s="22">
        <f t="shared" si="349"/>
        <v>1386500</v>
      </c>
      <c r="AL304" s="22">
        <f t="shared" si="350"/>
        <v>0</v>
      </c>
      <c r="AM304" s="22">
        <f t="shared" si="303"/>
        <v>0</v>
      </c>
      <c r="AN304" s="22">
        <f t="shared" si="304"/>
        <v>0</v>
      </c>
      <c r="AO304" s="22">
        <f t="shared" si="305"/>
        <v>0</v>
      </c>
      <c r="AP304" s="22">
        <f t="shared" si="306"/>
        <v>0</v>
      </c>
      <c r="AQ304" s="22">
        <f t="shared" si="351"/>
        <v>0</v>
      </c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</row>
    <row r="305" spans="1:56" s="3" customFormat="1" hidden="1" x14ac:dyDescent="0.25">
      <c r="A305" s="17"/>
      <c r="B305" s="18" t="s">
        <v>152</v>
      </c>
      <c r="C305" s="19" t="s">
        <v>58</v>
      </c>
      <c r="D305" s="19"/>
      <c r="E305" s="19"/>
      <c r="F305" s="19"/>
      <c r="G305" s="19"/>
      <c r="H305" s="19"/>
      <c r="I305" s="20">
        <v>2</v>
      </c>
      <c r="J305" s="17">
        <v>1</v>
      </c>
      <c r="K305" s="17">
        <v>1</v>
      </c>
      <c r="L305" s="28">
        <v>26.2</v>
      </c>
      <c r="M305" s="28">
        <v>34038</v>
      </c>
      <c r="N305" s="28">
        <v>47000</v>
      </c>
      <c r="O305" s="60">
        <f t="shared" si="343"/>
        <v>0.98997000000000002</v>
      </c>
      <c r="P305" s="60">
        <v>1.0030000000000001E-2</v>
      </c>
      <c r="Q305" s="32">
        <f t="shared" si="344"/>
        <v>1231400</v>
      </c>
      <c r="R305" s="32">
        <f t="shared" si="345"/>
        <v>882850.89</v>
      </c>
      <c r="S305" s="32">
        <f t="shared" si="346"/>
        <v>8944.7099999999991</v>
      </c>
      <c r="T305" s="32">
        <f t="shared" si="347"/>
        <v>339604.4</v>
      </c>
      <c r="U305" s="88">
        <v>0</v>
      </c>
      <c r="V305" s="23">
        <v>44196</v>
      </c>
      <c r="W305" s="17" t="s">
        <v>59</v>
      </c>
      <c r="X305" s="17"/>
      <c r="Y305" s="17"/>
      <c r="Z305" s="17"/>
      <c r="AA305" s="17"/>
      <c r="AB305" s="17"/>
      <c r="AC305" s="17"/>
      <c r="AD305" s="22">
        <f t="shared" si="348"/>
        <v>26.2</v>
      </c>
      <c r="AE305" s="22">
        <f t="shared" si="299"/>
        <v>891795.6</v>
      </c>
      <c r="AF305" s="22"/>
      <c r="AG305" s="22"/>
      <c r="AH305" s="22">
        <f t="shared" si="300"/>
        <v>882850.89</v>
      </c>
      <c r="AI305" s="22">
        <f t="shared" si="301"/>
        <v>8944.7099999999991</v>
      </c>
      <c r="AJ305" s="22">
        <f t="shared" si="302"/>
        <v>339604.4</v>
      </c>
      <c r="AK305" s="22">
        <f t="shared" si="349"/>
        <v>1231400</v>
      </c>
      <c r="AL305" s="22">
        <f t="shared" si="350"/>
        <v>0</v>
      </c>
      <c r="AM305" s="22">
        <f t="shared" si="303"/>
        <v>0</v>
      </c>
      <c r="AN305" s="22">
        <f t="shared" si="304"/>
        <v>0</v>
      </c>
      <c r="AO305" s="22">
        <f t="shared" si="305"/>
        <v>0</v>
      </c>
      <c r="AP305" s="22">
        <f t="shared" si="306"/>
        <v>0</v>
      </c>
      <c r="AQ305" s="22">
        <f t="shared" si="351"/>
        <v>0</v>
      </c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</row>
    <row r="306" spans="1:56" s="3" customFormat="1" hidden="1" x14ac:dyDescent="0.25">
      <c r="A306" s="17"/>
      <c r="B306" s="18" t="s">
        <v>145</v>
      </c>
      <c r="C306" s="19" t="s">
        <v>58</v>
      </c>
      <c r="D306" s="19"/>
      <c r="E306" s="19"/>
      <c r="F306" s="19"/>
      <c r="G306" s="19"/>
      <c r="H306" s="19"/>
      <c r="I306" s="20">
        <v>5</v>
      </c>
      <c r="J306" s="17">
        <v>1</v>
      </c>
      <c r="K306" s="17">
        <v>2</v>
      </c>
      <c r="L306" s="28">
        <v>55</v>
      </c>
      <c r="M306" s="28">
        <v>34038</v>
      </c>
      <c r="N306" s="28">
        <v>47000</v>
      </c>
      <c r="O306" s="60">
        <f t="shared" si="343"/>
        <v>0.98997000000000002</v>
      </c>
      <c r="P306" s="60">
        <v>1.0030000000000001E-2</v>
      </c>
      <c r="Q306" s="32">
        <f t="shared" si="344"/>
        <v>2585000</v>
      </c>
      <c r="R306" s="32">
        <f t="shared" si="345"/>
        <v>1853312.94</v>
      </c>
      <c r="S306" s="32">
        <f t="shared" si="346"/>
        <v>18777.060000000001</v>
      </c>
      <c r="T306" s="32">
        <f t="shared" si="347"/>
        <v>712910</v>
      </c>
      <c r="U306" s="88">
        <v>0</v>
      </c>
      <c r="V306" s="23">
        <v>44196</v>
      </c>
      <c r="W306" s="17" t="s">
        <v>59</v>
      </c>
      <c r="X306" s="17"/>
      <c r="Y306" s="17"/>
      <c r="Z306" s="17"/>
      <c r="AA306" s="17"/>
      <c r="AB306" s="17"/>
      <c r="AC306" s="17"/>
      <c r="AD306" s="22">
        <f t="shared" si="348"/>
        <v>55</v>
      </c>
      <c r="AE306" s="22">
        <f t="shared" si="299"/>
        <v>1872090</v>
      </c>
      <c r="AF306" s="22"/>
      <c r="AG306" s="22"/>
      <c r="AH306" s="22">
        <f t="shared" si="300"/>
        <v>1853312.94</v>
      </c>
      <c r="AI306" s="22">
        <f t="shared" si="301"/>
        <v>18777.060000000001</v>
      </c>
      <c r="AJ306" s="22">
        <f t="shared" si="302"/>
        <v>712910</v>
      </c>
      <c r="AK306" s="22">
        <f t="shared" si="349"/>
        <v>2585000</v>
      </c>
      <c r="AL306" s="22">
        <f t="shared" si="350"/>
        <v>0</v>
      </c>
      <c r="AM306" s="22">
        <f t="shared" si="303"/>
        <v>0</v>
      </c>
      <c r="AN306" s="22">
        <f t="shared" si="304"/>
        <v>0</v>
      </c>
      <c r="AO306" s="22">
        <f t="shared" si="305"/>
        <v>0</v>
      </c>
      <c r="AP306" s="22">
        <f t="shared" si="306"/>
        <v>0</v>
      </c>
      <c r="AQ306" s="22">
        <f t="shared" si="351"/>
        <v>0</v>
      </c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</row>
    <row r="307" spans="1:56" s="3" customFormat="1" hidden="1" x14ac:dyDescent="0.25">
      <c r="A307" s="17"/>
      <c r="B307" s="18" t="s">
        <v>130</v>
      </c>
      <c r="C307" s="19" t="s">
        <v>58</v>
      </c>
      <c r="D307" s="19"/>
      <c r="E307" s="19"/>
      <c r="F307" s="19"/>
      <c r="G307" s="19"/>
      <c r="H307" s="19"/>
      <c r="I307" s="20">
        <v>2</v>
      </c>
      <c r="J307" s="17">
        <v>1</v>
      </c>
      <c r="K307" s="17">
        <v>3</v>
      </c>
      <c r="L307" s="28">
        <v>67.599999999999994</v>
      </c>
      <c r="M307" s="28">
        <v>34038</v>
      </c>
      <c r="N307" s="28">
        <v>47000</v>
      </c>
      <c r="O307" s="60">
        <f t="shared" si="343"/>
        <v>0.98997000000000002</v>
      </c>
      <c r="P307" s="60">
        <v>1.0030000000000001E-2</v>
      </c>
      <c r="Q307" s="32">
        <f t="shared" si="344"/>
        <v>3177200</v>
      </c>
      <c r="R307" s="32">
        <f t="shared" si="345"/>
        <v>2277890.08</v>
      </c>
      <c r="S307" s="32">
        <f t="shared" si="346"/>
        <v>23078.720000000001</v>
      </c>
      <c r="T307" s="32">
        <f t="shared" si="347"/>
        <v>876231.2</v>
      </c>
      <c r="U307" s="88">
        <v>0</v>
      </c>
      <c r="V307" s="23">
        <v>44196</v>
      </c>
      <c r="W307" s="17" t="s">
        <v>59</v>
      </c>
      <c r="X307" s="17"/>
      <c r="Y307" s="17"/>
      <c r="Z307" s="17"/>
      <c r="AA307" s="17"/>
      <c r="AB307" s="17"/>
      <c r="AC307" s="17"/>
      <c r="AD307" s="22">
        <f t="shared" si="348"/>
        <v>67.599999999999994</v>
      </c>
      <c r="AE307" s="22">
        <f t="shared" si="299"/>
        <v>2300968.7999999998</v>
      </c>
      <c r="AF307" s="22"/>
      <c r="AG307" s="22"/>
      <c r="AH307" s="22">
        <f t="shared" si="300"/>
        <v>2277890.08</v>
      </c>
      <c r="AI307" s="22">
        <f t="shared" si="301"/>
        <v>23078.720000000001</v>
      </c>
      <c r="AJ307" s="22">
        <f t="shared" si="302"/>
        <v>876231.2</v>
      </c>
      <c r="AK307" s="22">
        <f t="shared" si="349"/>
        <v>3177200</v>
      </c>
      <c r="AL307" s="22">
        <f t="shared" si="350"/>
        <v>0</v>
      </c>
      <c r="AM307" s="22">
        <f t="shared" si="303"/>
        <v>0</v>
      </c>
      <c r="AN307" s="22">
        <f t="shared" si="304"/>
        <v>0</v>
      </c>
      <c r="AO307" s="22">
        <f t="shared" si="305"/>
        <v>0</v>
      </c>
      <c r="AP307" s="22">
        <f t="shared" si="306"/>
        <v>0</v>
      </c>
      <c r="AQ307" s="22">
        <f t="shared" si="351"/>
        <v>0</v>
      </c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</row>
    <row r="308" spans="1:56" s="3" customFormat="1" ht="15.75" hidden="1" customHeight="1" x14ac:dyDescent="0.25">
      <c r="A308" s="17"/>
      <c r="B308" s="18" t="s">
        <v>138</v>
      </c>
      <c r="C308" s="19" t="s">
        <v>58</v>
      </c>
      <c r="D308" s="19"/>
      <c r="E308" s="19"/>
      <c r="F308" s="19"/>
      <c r="G308" s="19"/>
      <c r="H308" s="19"/>
      <c r="I308" s="20">
        <v>3</v>
      </c>
      <c r="J308" s="17">
        <v>1</v>
      </c>
      <c r="K308" s="17">
        <v>2</v>
      </c>
      <c r="L308" s="28">
        <v>56.8</v>
      </c>
      <c r="M308" s="28">
        <v>34038</v>
      </c>
      <c r="N308" s="28">
        <v>47000</v>
      </c>
      <c r="O308" s="60">
        <f t="shared" si="343"/>
        <v>0.98997000000000002</v>
      </c>
      <c r="P308" s="60">
        <v>1.0030000000000001E-2</v>
      </c>
      <c r="Q308" s="32">
        <f t="shared" si="344"/>
        <v>2669600</v>
      </c>
      <c r="R308" s="32">
        <f t="shared" si="345"/>
        <v>1913966.82</v>
      </c>
      <c r="S308" s="32">
        <f t="shared" si="346"/>
        <v>19391.580000000002</v>
      </c>
      <c r="T308" s="32">
        <f t="shared" si="347"/>
        <v>736241.6</v>
      </c>
      <c r="U308" s="88">
        <v>0</v>
      </c>
      <c r="V308" s="23">
        <v>44196</v>
      </c>
      <c r="W308" s="17" t="s">
        <v>59</v>
      </c>
      <c r="X308" s="17"/>
      <c r="Y308" s="17"/>
      <c r="Z308" s="17"/>
      <c r="AA308" s="17"/>
      <c r="AB308" s="17"/>
      <c r="AC308" s="17"/>
      <c r="AD308" s="22">
        <f t="shared" si="348"/>
        <v>56.8</v>
      </c>
      <c r="AE308" s="22">
        <f t="shared" si="299"/>
        <v>1933358.4</v>
      </c>
      <c r="AF308" s="22"/>
      <c r="AG308" s="22"/>
      <c r="AH308" s="22">
        <f t="shared" si="300"/>
        <v>1913966.82</v>
      </c>
      <c r="AI308" s="22">
        <f t="shared" si="301"/>
        <v>19391.580000000002</v>
      </c>
      <c r="AJ308" s="22">
        <f t="shared" si="302"/>
        <v>736241.6</v>
      </c>
      <c r="AK308" s="22">
        <f t="shared" si="349"/>
        <v>2669600</v>
      </c>
      <c r="AL308" s="22">
        <f t="shared" si="350"/>
        <v>0</v>
      </c>
      <c r="AM308" s="22">
        <f t="shared" si="303"/>
        <v>0</v>
      </c>
      <c r="AN308" s="22">
        <f t="shared" si="304"/>
        <v>0</v>
      </c>
      <c r="AO308" s="22">
        <f t="shared" si="305"/>
        <v>0</v>
      </c>
      <c r="AP308" s="22">
        <f t="shared" si="306"/>
        <v>0</v>
      </c>
      <c r="AQ308" s="22">
        <f t="shared" si="351"/>
        <v>0</v>
      </c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</row>
    <row r="309" spans="1:56" s="3" customFormat="1" hidden="1" x14ac:dyDescent="0.25">
      <c r="A309" s="17"/>
      <c r="B309" s="18" t="s">
        <v>147</v>
      </c>
      <c r="C309" s="19" t="s">
        <v>58</v>
      </c>
      <c r="D309" s="19"/>
      <c r="E309" s="19"/>
      <c r="F309" s="19"/>
      <c r="G309" s="19"/>
      <c r="H309" s="19"/>
      <c r="I309" s="20">
        <v>4</v>
      </c>
      <c r="J309" s="17">
        <v>1</v>
      </c>
      <c r="K309" s="17">
        <v>3</v>
      </c>
      <c r="L309" s="28">
        <v>47.5</v>
      </c>
      <c r="M309" s="28">
        <v>34038</v>
      </c>
      <c r="N309" s="28">
        <v>47000</v>
      </c>
      <c r="O309" s="60">
        <f t="shared" si="343"/>
        <v>0.98997000000000002</v>
      </c>
      <c r="P309" s="60">
        <v>1.0030000000000001E-2</v>
      </c>
      <c r="Q309" s="32">
        <f t="shared" si="344"/>
        <v>2232500</v>
      </c>
      <c r="R309" s="32">
        <f t="shared" si="345"/>
        <v>1600588.45</v>
      </c>
      <c r="S309" s="32">
        <f t="shared" si="346"/>
        <v>16216.55</v>
      </c>
      <c r="T309" s="32">
        <f t="shared" si="347"/>
        <v>615695</v>
      </c>
      <c r="U309" s="88">
        <v>0</v>
      </c>
      <c r="V309" s="23">
        <v>44196</v>
      </c>
      <c r="W309" s="17" t="s">
        <v>59</v>
      </c>
      <c r="X309" s="17"/>
      <c r="Y309" s="17"/>
      <c r="Z309" s="17"/>
      <c r="AA309" s="17"/>
      <c r="AB309" s="17"/>
      <c r="AC309" s="17"/>
      <c r="AD309" s="22">
        <f t="shared" si="348"/>
        <v>47.5</v>
      </c>
      <c r="AE309" s="22">
        <f t="shared" si="299"/>
        <v>1616805</v>
      </c>
      <c r="AF309" s="22"/>
      <c r="AG309" s="22"/>
      <c r="AH309" s="22">
        <f t="shared" si="300"/>
        <v>1600588.45</v>
      </c>
      <c r="AI309" s="22">
        <f t="shared" si="301"/>
        <v>16216.55</v>
      </c>
      <c r="AJ309" s="22">
        <f t="shared" si="302"/>
        <v>615695</v>
      </c>
      <c r="AK309" s="22">
        <f t="shared" si="349"/>
        <v>2232500</v>
      </c>
      <c r="AL309" s="22">
        <f t="shared" si="350"/>
        <v>0</v>
      </c>
      <c r="AM309" s="22">
        <f t="shared" si="303"/>
        <v>0</v>
      </c>
      <c r="AN309" s="22">
        <f t="shared" si="304"/>
        <v>0</v>
      </c>
      <c r="AO309" s="22">
        <f t="shared" si="305"/>
        <v>0</v>
      </c>
      <c r="AP309" s="22">
        <f t="shared" si="306"/>
        <v>0</v>
      </c>
      <c r="AQ309" s="22">
        <f t="shared" si="351"/>
        <v>0</v>
      </c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</row>
    <row r="310" spans="1:56" s="35" customFormat="1" hidden="1" x14ac:dyDescent="0.25">
      <c r="A310" s="24">
        <v>29</v>
      </c>
      <c r="B310" s="39" t="s">
        <v>153</v>
      </c>
      <c r="C310" s="40"/>
      <c r="D310" s="24"/>
      <c r="E310" s="41"/>
      <c r="F310" s="42"/>
      <c r="G310" s="41"/>
      <c r="H310" s="43"/>
      <c r="I310" s="44">
        <f>SUM(I311:I314)</f>
        <v>14</v>
      </c>
      <c r="J310" s="44">
        <f t="shared" ref="J310:L310" si="352">SUM(J311:J314)</f>
        <v>4</v>
      </c>
      <c r="K310" s="44">
        <f t="shared" si="352"/>
        <v>7</v>
      </c>
      <c r="L310" s="42">
        <f t="shared" si="352"/>
        <v>135.69999999999999</v>
      </c>
      <c r="M310" s="45"/>
      <c r="N310" s="46"/>
      <c r="O310" s="45"/>
      <c r="P310" s="45"/>
      <c r="Q310" s="42">
        <f t="shared" ref="Q310:U310" si="353">SUM(Q311:Q314)</f>
        <v>6377900</v>
      </c>
      <c r="R310" s="42">
        <f t="shared" si="353"/>
        <v>4572628.46</v>
      </c>
      <c r="S310" s="42">
        <f t="shared" si="353"/>
        <v>46328.14</v>
      </c>
      <c r="T310" s="42">
        <f t="shared" si="353"/>
        <v>1758943.4</v>
      </c>
      <c r="U310" s="42">
        <f t="shared" si="353"/>
        <v>0</v>
      </c>
      <c r="V310" s="29">
        <v>44196</v>
      </c>
      <c r="W310" s="24"/>
      <c r="X310" s="24"/>
      <c r="Y310" s="24"/>
      <c r="Z310" s="24"/>
      <c r="AA310" s="24"/>
      <c r="AB310" s="24"/>
      <c r="AC310" s="24"/>
      <c r="AD310" s="42">
        <f t="shared" ref="AD310:AZ310" si="354">SUM(AD311:AD314)</f>
        <v>103.7</v>
      </c>
      <c r="AE310" s="22">
        <f t="shared" si="299"/>
        <v>3529740.6</v>
      </c>
      <c r="AF310" s="22"/>
      <c r="AG310" s="22"/>
      <c r="AH310" s="22">
        <f t="shared" si="300"/>
        <v>3494337.3</v>
      </c>
      <c r="AI310" s="22">
        <f t="shared" si="301"/>
        <v>35403.300000000003</v>
      </c>
      <c r="AJ310" s="22">
        <f t="shared" si="302"/>
        <v>1344159.4</v>
      </c>
      <c r="AK310" s="42">
        <f t="shared" si="354"/>
        <v>4873900</v>
      </c>
      <c r="AL310" s="42">
        <f t="shared" si="354"/>
        <v>32</v>
      </c>
      <c r="AM310" s="22">
        <f t="shared" si="303"/>
        <v>1089216</v>
      </c>
      <c r="AN310" s="22">
        <f t="shared" si="304"/>
        <v>1078291.1599999999</v>
      </c>
      <c r="AO310" s="22">
        <f t="shared" si="305"/>
        <v>10924.84</v>
      </c>
      <c r="AP310" s="22">
        <f t="shared" si="306"/>
        <v>414784</v>
      </c>
      <c r="AQ310" s="42">
        <f t="shared" si="354"/>
        <v>1504000</v>
      </c>
      <c r="AR310" s="42">
        <f t="shared" si="354"/>
        <v>0</v>
      </c>
      <c r="AS310" s="42">
        <f t="shared" si="354"/>
        <v>0</v>
      </c>
      <c r="AT310" s="42">
        <f t="shared" si="354"/>
        <v>0</v>
      </c>
      <c r="AU310" s="42">
        <f t="shared" si="354"/>
        <v>0</v>
      </c>
      <c r="AV310" s="42">
        <f t="shared" si="354"/>
        <v>0</v>
      </c>
      <c r="AW310" s="42">
        <f t="shared" si="354"/>
        <v>0</v>
      </c>
      <c r="AX310" s="42">
        <f t="shared" si="354"/>
        <v>0</v>
      </c>
      <c r="AY310" s="42">
        <f t="shared" si="354"/>
        <v>0</v>
      </c>
      <c r="AZ310" s="42">
        <f t="shared" si="354"/>
        <v>0</v>
      </c>
      <c r="BA310" s="24"/>
      <c r="BB310" s="24"/>
      <c r="BC310" s="24"/>
      <c r="BD310" s="47"/>
    </row>
    <row r="311" spans="1:56" s="3" customFormat="1" hidden="1" x14ac:dyDescent="0.25">
      <c r="A311" s="17"/>
      <c r="B311" s="144" t="s">
        <v>57</v>
      </c>
      <c r="C311" s="19" t="s">
        <v>58</v>
      </c>
      <c r="D311" s="17"/>
      <c r="E311" s="53"/>
      <c r="F311" s="56"/>
      <c r="G311" s="53"/>
      <c r="H311" s="75"/>
      <c r="I311" s="62">
        <v>5</v>
      </c>
      <c r="J311" s="76">
        <v>1</v>
      </c>
      <c r="K311" s="66">
        <v>3</v>
      </c>
      <c r="L311" s="22">
        <v>48.2</v>
      </c>
      <c r="M311" s="28">
        <v>34038</v>
      </c>
      <c r="N311" s="28">
        <v>47000</v>
      </c>
      <c r="O311" s="60">
        <f t="shared" ref="O311:O314" si="355">100%-P311</f>
        <v>0.98997000000000002</v>
      </c>
      <c r="P311" s="60">
        <v>1.0030000000000001E-2</v>
      </c>
      <c r="Q311" s="32">
        <f t="shared" ref="Q311:Q314" si="356">L311*N311</f>
        <v>2265400</v>
      </c>
      <c r="R311" s="32">
        <f t="shared" ref="R311:R314" si="357">IF(N311&lt;M311,(L311*M311*O311)*N311/M311,L311*M311*O311)</f>
        <v>1624176.07</v>
      </c>
      <c r="S311" s="32">
        <f t="shared" ref="S311:S314" si="358">IF(N311&lt;M311,(L311*M311*P311)*N311/M311,L311*M311*P311)</f>
        <v>16455.53</v>
      </c>
      <c r="T311" s="32">
        <f t="shared" ref="T311:T314" si="359">Q311-R311-S311-U311</f>
        <v>624768.4</v>
      </c>
      <c r="U311" s="88">
        <v>0</v>
      </c>
      <c r="V311" s="23">
        <v>44196</v>
      </c>
      <c r="W311" s="17" t="s">
        <v>59</v>
      </c>
      <c r="X311" s="17"/>
      <c r="Y311" s="17"/>
      <c r="Z311" s="17"/>
      <c r="AA311" s="17"/>
      <c r="AB311" s="17"/>
      <c r="AC311" s="17"/>
      <c r="AD311" s="22">
        <f t="shared" ref="AD311:AD314" si="360">IF(W311&gt;0,L311,0)</f>
        <v>48.2</v>
      </c>
      <c r="AE311" s="22">
        <f t="shared" si="299"/>
        <v>1640631.6</v>
      </c>
      <c r="AF311" s="22"/>
      <c r="AG311" s="22"/>
      <c r="AH311" s="22">
        <f t="shared" si="300"/>
        <v>1624176.07</v>
      </c>
      <c r="AI311" s="22">
        <f t="shared" si="301"/>
        <v>16455.53</v>
      </c>
      <c r="AJ311" s="22">
        <f t="shared" si="302"/>
        <v>624768.4</v>
      </c>
      <c r="AK311" s="22">
        <f t="shared" ref="AK311:AK314" si="361">IF(W311&gt;0,Q311,0)</f>
        <v>2265400</v>
      </c>
      <c r="AL311" s="22">
        <f>IF(X311&gt;0,L311,0)</f>
        <v>0</v>
      </c>
      <c r="AM311" s="22">
        <f t="shared" si="303"/>
        <v>0</v>
      </c>
      <c r="AN311" s="22">
        <f t="shared" si="304"/>
        <v>0</v>
      </c>
      <c r="AO311" s="22">
        <f t="shared" si="305"/>
        <v>0</v>
      </c>
      <c r="AP311" s="22">
        <f t="shared" si="306"/>
        <v>0</v>
      </c>
      <c r="AQ311" s="22">
        <f>IF(X311&gt;0,Q311,0)</f>
        <v>0</v>
      </c>
      <c r="AR311" s="17"/>
      <c r="AS311" s="17"/>
      <c r="AT311" s="17"/>
      <c r="AU311" s="17"/>
      <c r="AV311" s="17"/>
      <c r="AW311" s="50"/>
      <c r="AX311" s="17"/>
      <c r="AY311" s="17"/>
      <c r="AZ311" s="17"/>
      <c r="BA311" s="17"/>
      <c r="BB311" s="17"/>
      <c r="BC311" s="17"/>
      <c r="BD311" s="145"/>
    </row>
    <row r="312" spans="1:56" s="3" customFormat="1" hidden="1" x14ac:dyDescent="0.25">
      <c r="A312" s="17"/>
      <c r="B312" s="144" t="s">
        <v>60</v>
      </c>
      <c r="C312" s="52"/>
      <c r="D312" s="17" t="s">
        <v>62</v>
      </c>
      <c r="E312" s="53"/>
      <c r="F312" s="56"/>
      <c r="G312" s="53"/>
      <c r="H312" s="75"/>
      <c r="I312" s="62">
        <v>3</v>
      </c>
      <c r="J312" s="76">
        <v>1</v>
      </c>
      <c r="K312" s="66">
        <v>1</v>
      </c>
      <c r="L312" s="22">
        <v>32</v>
      </c>
      <c r="M312" s="28">
        <v>34038</v>
      </c>
      <c r="N312" s="28">
        <v>47000</v>
      </c>
      <c r="O312" s="60">
        <f t="shared" si="355"/>
        <v>0.98997000000000002</v>
      </c>
      <c r="P312" s="60">
        <v>1.0030000000000001E-2</v>
      </c>
      <c r="Q312" s="32">
        <f t="shared" si="356"/>
        <v>1504000</v>
      </c>
      <c r="R312" s="32">
        <f t="shared" si="357"/>
        <v>1078291.1599999999</v>
      </c>
      <c r="S312" s="32">
        <f t="shared" si="358"/>
        <v>10924.84</v>
      </c>
      <c r="T312" s="32">
        <f t="shared" si="359"/>
        <v>414784</v>
      </c>
      <c r="U312" s="88">
        <v>0</v>
      </c>
      <c r="V312" s="23">
        <v>44196</v>
      </c>
      <c r="W312" s="17"/>
      <c r="X312" s="17" t="s">
        <v>59</v>
      </c>
      <c r="Y312" s="17"/>
      <c r="Z312" s="17"/>
      <c r="AA312" s="17"/>
      <c r="AB312" s="17"/>
      <c r="AC312" s="17"/>
      <c r="AD312" s="22">
        <f t="shared" si="360"/>
        <v>0</v>
      </c>
      <c r="AE312" s="22">
        <f t="shared" si="299"/>
        <v>0</v>
      </c>
      <c r="AF312" s="22"/>
      <c r="AG312" s="22"/>
      <c r="AH312" s="22">
        <f t="shared" si="300"/>
        <v>0</v>
      </c>
      <c r="AI312" s="22">
        <f t="shared" si="301"/>
        <v>0</v>
      </c>
      <c r="AJ312" s="22">
        <f t="shared" si="302"/>
        <v>0</v>
      </c>
      <c r="AK312" s="22">
        <f t="shared" si="361"/>
        <v>0</v>
      </c>
      <c r="AL312" s="22">
        <f>IF(X312&gt;0,L312,0)</f>
        <v>32</v>
      </c>
      <c r="AM312" s="22">
        <f t="shared" si="303"/>
        <v>1089216</v>
      </c>
      <c r="AN312" s="22">
        <f t="shared" si="304"/>
        <v>1078291.1599999999</v>
      </c>
      <c r="AO312" s="22">
        <f t="shared" si="305"/>
        <v>10924.84</v>
      </c>
      <c r="AP312" s="22">
        <f t="shared" si="306"/>
        <v>414784</v>
      </c>
      <c r="AQ312" s="22">
        <f>IF(X312&gt;0,Q312,0)</f>
        <v>1504000</v>
      </c>
      <c r="AR312" s="17"/>
      <c r="AS312" s="17"/>
      <c r="AT312" s="17"/>
      <c r="AU312" s="17"/>
      <c r="AV312" s="17"/>
      <c r="AW312" s="50"/>
      <c r="AX312" s="17"/>
      <c r="AY312" s="17"/>
      <c r="AZ312" s="17"/>
      <c r="BA312" s="17"/>
      <c r="BB312" s="17"/>
      <c r="BC312" s="17"/>
      <c r="BD312" s="145"/>
    </row>
    <row r="313" spans="1:56" s="3" customFormat="1" ht="15.75" hidden="1" customHeight="1" x14ac:dyDescent="0.25">
      <c r="A313" s="17"/>
      <c r="B313" s="146" t="s">
        <v>61</v>
      </c>
      <c r="C313" s="19" t="s">
        <v>58</v>
      </c>
      <c r="D313" s="17"/>
      <c r="E313" s="53"/>
      <c r="F313" s="56"/>
      <c r="G313" s="53"/>
      <c r="H313" s="75"/>
      <c r="I313" s="62">
        <v>5</v>
      </c>
      <c r="J313" s="76">
        <v>1</v>
      </c>
      <c r="K313" s="66">
        <v>2</v>
      </c>
      <c r="L313" s="22">
        <v>33.200000000000003</v>
      </c>
      <c r="M313" s="28">
        <v>34038</v>
      </c>
      <c r="N313" s="28">
        <v>47000</v>
      </c>
      <c r="O313" s="60">
        <f t="shared" si="355"/>
        <v>0.98997000000000002</v>
      </c>
      <c r="P313" s="60">
        <v>1.0030000000000001E-2</v>
      </c>
      <c r="Q313" s="32">
        <f t="shared" si="356"/>
        <v>1560400</v>
      </c>
      <c r="R313" s="32">
        <f t="shared" si="357"/>
        <v>1118727.08</v>
      </c>
      <c r="S313" s="32">
        <f t="shared" si="358"/>
        <v>11334.52</v>
      </c>
      <c r="T313" s="32">
        <f t="shared" si="359"/>
        <v>430338.4</v>
      </c>
      <c r="U313" s="88">
        <v>0</v>
      </c>
      <c r="V313" s="23">
        <v>44196</v>
      </c>
      <c r="W313" s="17" t="s">
        <v>59</v>
      </c>
      <c r="X313" s="17"/>
      <c r="Y313" s="17"/>
      <c r="Z313" s="17"/>
      <c r="AA313" s="17"/>
      <c r="AB313" s="17"/>
      <c r="AC313" s="17"/>
      <c r="AD313" s="22">
        <f t="shared" si="360"/>
        <v>33.200000000000003</v>
      </c>
      <c r="AE313" s="22">
        <f t="shared" si="299"/>
        <v>1130061.6000000001</v>
      </c>
      <c r="AF313" s="22"/>
      <c r="AG313" s="22"/>
      <c r="AH313" s="22">
        <f t="shared" si="300"/>
        <v>1118727.08</v>
      </c>
      <c r="AI313" s="22">
        <f t="shared" si="301"/>
        <v>11334.52</v>
      </c>
      <c r="AJ313" s="22">
        <f t="shared" si="302"/>
        <v>430338.4</v>
      </c>
      <c r="AK313" s="22">
        <f t="shared" si="361"/>
        <v>1560400</v>
      </c>
      <c r="AL313" s="22">
        <f>IF(X313&gt;0,L313,0)</f>
        <v>0</v>
      </c>
      <c r="AM313" s="22">
        <f t="shared" si="303"/>
        <v>0</v>
      </c>
      <c r="AN313" s="22">
        <f t="shared" si="304"/>
        <v>0</v>
      </c>
      <c r="AO313" s="22">
        <f t="shared" si="305"/>
        <v>0</v>
      </c>
      <c r="AP313" s="22">
        <f t="shared" si="306"/>
        <v>0</v>
      </c>
      <c r="AQ313" s="22">
        <f>IF(X313&gt;0,Q313,0)</f>
        <v>0</v>
      </c>
      <c r="AR313" s="17"/>
      <c r="AS313" s="17"/>
      <c r="AT313" s="17"/>
      <c r="AU313" s="17"/>
      <c r="AV313" s="17"/>
      <c r="AW313" s="50"/>
      <c r="AX313" s="17"/>
      <c r="AY313" s="17"/>
      <c r="AZ313" s="17"/>
      <c r="BA313" s="17"/>
      <c r="BB313" s="17"/>
      <c r="BC313" s="17"/>
      <c r="BD313" s="145"/>
    </row>
    <row r="314" spans="1:56" s="3" customFormat="1" hidden="1" x14ac:dyDescent="0.25">
      <c r="A314" s="17"/>
      <c r="B314" s="146" t="s">
        <v>64</v>
      </c>
      <c r="C314" s="19" t="s">
        <v>58</v>
      </c>
      <c r="D314" s="17"/>
      <c r="E314" s="53"/>
      <c r="F314" s="56"/>
      <c r="G314" s="53"/>
      <c r="H314" s="75"/>
      <c r="I314" s="62">
        <v>1</v>
      </c>
      <c r="J314" s="76">
        <v>1</v>
      </c>
      <c r="K314" s="66">
        <v>1</v>
      </c>
      <c r="L314" s="22">
        <v>22.3</v>
      </c>
      <c r="M314" s="28">
        <v>34038</v>
      </c>
      <c r="N314" s="28">
        <v>47000</v>
      </c>
      <c r="O314" s="60">
        <f t="shared" si="355"/>
        <v>0.98997000000000002</v>
      </c>
      <c r="P314" s="60">
        <v>1.0030000000000001E-2</v>
      </c>
      <c r="Q314" s="32">
        <f t="shared" si="356"/>
        <v>1048100</v>
      </c>
      <c r="R314" s="32">
        <f t="shared" si="357"/>
        <v>751434.15</v>
      </c>
      <c r="S314" s="32">
        <f t="shared" si="358"/>
        <v>7613.25</v>
      </c>
      <c r="T314" s="32">
        <f t="shared" si="359"/>
        <v>289052.59999999998</v>
      </c>
      <c r="U314" s="88">
        <v>0</v>
      </c>
      <c r="V314" s="23">
        <v>44196</v>
      </c>
      <c r="W314" s="17" t="s">
        <v>59</v>
      </c>
      <c r="X314" s="17"/>
      <c r="Y314" s="17"/>
      <c r="Z314" s="17"/>
      <c r="AA314" s="17"/>
      <c r="AB314" s="17"/>
      <c r="AC314" s="17"/>
      <c r="AD314" s="22">
        <f t="shared" si="360"/>
        <v>22.3</v>
      </c>
      <c r="AE314" s="22">
        <f t="shared" si="299"/>
        <v>759047.4</v>
      </c>
      <c r="AF314" s="22"/>
      <c r="AG314" s="22"/>
      <c r="AH314" s="22">
        <f t="shared" si="300"/>
        <v>751434.15</v>
      </c>
      <c r="AI314" s="22">
        <f t="shared" si="301"/>
        <v>7613.25</v>
      </c>
      <c r="AJ314" s="22">
        <f t="shared" si="302"/>
        <v>289052.59999999998</v>
      </c>
      <c r="AK314" s="22">
        <f t="shared" si="361"/>
        <v>1048100</v>
      </c>
      <c r="AL314" s="22">
        <f>IF(X314&gt;0,L314,0)</f>
        <v>0</v>
      </c>
      <c r="AM314" s="22">
        <f t="shared" si="303"/>
        <v>0</v>
      </c>
      <c r="AN314" s="22">
        <f t="shared" si="304"/>
        <v>0</v>
      </c>
      <c r="AO314" s="22">
        <f t="shared" si="305"/>
        <v>0</v>
      </c>
      <c r="AP314" s="22">
        <f t="shared" si="306"/>
        <v>0</v>
      </c>
      <c r="AQ314" s="22">
        <f>IF(X314&gt;0,Q314,0)</f>
        <v>0</v>
      </c>
      <c r="AR314" s="17"/>
      <c r="AS314" s="17"/>
      <c r="AT314" s="17"/>
      <c r="AU314" s="17"/>
      <c r="AV314" s="17"/>
      <c r="AW314" s="50"/>
      <c r="AX314" s="17"/>
      <c r="AY314" s="17"/>
      <c r="AZ314" s="17"/>
      <c r="BA314" s="17"/>
      <c r="BB314" s="17"/>
      <c r="BC314" s="17"/>
      <c r="BD314" s="145"/>
    </row>
    <row r="315" spans="1:56" s="35" customFormat="1" hidden="1" x14ac:dyDescent="0.25">
      <c r="A315" s="48">
        <v>30</v>
      </c>
      <c r="B315" s="49" t="s">
        <v>154</v>
      </c>
      <c r="C315" s="26"/>
      <c r="D315" s="24"/>
      <c r="E315" s="41"/>
      <c r="F315" s="42"/>
      <c r="G315" s="41"/>
      <c r="H315" s="43"/>
      <c r="I315" s="44">
        <f>SUM(I316:I320)</f>
        <v>8</v>
      </c>
      <c r="J315" s="44">
        <f t="shared" ref="J315:L315" si="362">SUM(J316:J320)</f>
        <v>5</v>
      </c>
      <c r="K315" s="44">
        <f t="shared" si="362"/>
        <v>5</v>
      </c>
      <c r="L315" s="42">
        <f t="shared" si="362"/>
        <v>94.1</v>
      </c>
      <c r="M315" s="28"/>
      <c r="N315" s="28"/>
      <c r="O315" s="45"/>
      <c r="P315" s="45"/>
      <c r="Q315" s="42">
        <f t="shared" ref="Q315:U315" si="363">SUM(Q316:Q320)</f>
        <v>4422700</v>
      </c>
      <c r="R315" s="42">
        <f t="shared" si="363"/>
        <v>3170849.95</v>
      </c>
      <c r="S315" s="42">
        <f t="shared" si="363"/>
        <v>32125.85</v>
      </c>
      <c r="T315" s="42">
        <f t="shared" si="363"/>
        <v>1219724.2</v>
      </c>
      <c r="U315" s="42">
        <f t="shared" si="363"/>
        <v>0</v>
      </c>
      <c r="V315" s="29">
        <v>44196</v>
      </c>
      <c r="W315" s="24"/>
      <c r="X315" s="24"/>
      <c r="Y315" s="24"/>
      <c r="Z315" s="24"/>
      <c r="AA315" s="24"/>
      <c r="AB315" s="24"/>
      <c r="AC315" s="24"/>
      <c r="AD315" s="42">
        <f t="shared" ref="AD315:AZ315" si="364">SUM(AD316:AD320)</f>
        <v>94.1</v>
      </c>
      <c r="AE315" s="22">
        <f t="shared" si="299"/>
        <v>3202975.8</v>
      </c>
      <c r="AF315" s="22"/>
      <c r="AG315" s="22"/>
      <c r="AH315" s="22">
        <f t="shared" si="300"/>
        <v>3170849.95</v>
      </c>
      <c r="AI315" s="22">
        <f t="shared" si="301"/>
        <v>32125.85</v>
      </c>
      <c r="AJ315" s="22">
        <f t="shared" si="302"/>
        <v>1219724.2</v>
      </c>
      <c r="AK315" s="42">
        <f t="shared" si="364"/>
        <v>4422700</v>
      </c>
      <c r="AL315" s="42">
        <f t="shared" si="364"/>
        <v>0</v>
      </c>
      <c r="AM315" s="22">
        <f t="shared" si="303"/>
        <v>0</v>
      </c>
      <c r="AN315" s="22">
        <f t="shared" si="304"/>
        <v>0</v>
      </c>
      <c r="AO315" s="22">
        <f t="shared" si="305"/>
        <v>0</v>
      </c>
      <c r="AP315" s="22">
        <f t="shared" si="306"/>
        <v>0</v>
      </c>
      <c r="AQ315" s="42">
        <f t="shared" si="364"/>
        <v>0</v>
      </c>
      <c r="AR315" s="42">
        <f t="shared" si="364"/>
        <v>0</v>
      </c>
      <c r="AS315" s="42">
        <f t="shared" si="364"/>
        <v>0</v>
      </c>
      <c r="AT315" s="42">
        <f t="shared" si="364"/>
        <v>0</v>
      </c>
      <c r="AU315" s="42">
        <f t="shared" si="364"/>
        <v>0</v>
      </c>
      <c r="AV315" s="42">
        <f t="shared" si="364"/>
        <v>0</v>
      </c>
      <c r="AW315" s="42">
        <f t="shared" si="364"/>
        <v>0</v>
      </c>
      <c r="AX315" s="42">
        <f t="shared" si="364"/>
        <v>0</v>
      </c>
      <c r="AY315" s="42">
        <f t="shared" si="364"/>
        <v>0</v>
      </c>
      <c r="AZ315" s="42">
        <f t="shared" si="364"/>
        <v>0</v>
      </c>
      <c r="BA315" s="24"/>
      <c r="BB315" s="24"/>
      <c r="BC315" s="24"/>
      <c r="BD315" s="47"/>
    </row>
    <row r="316" spans="1:56" s="3" customFormat="1" hidden="1" x14ac:dyDescent="0.25">
      <c r="A316" s="50"/>
      <c r="B316" s="144" t="s">
        <v>63</v>
      </c>
      <c r="C316" s="19" t="s">
        <v>58</v>
      </c>
      <c r="D316" s="17"/>
      <c r="E316" s="53"/>
      <c r="F316" s="54"/>
      <c r="G316" s="55"/>
      <c r="H316" s="56"/>
      <c r="I316" s="142">
        <v>1</v>
      </c>
      <c r="J316" s="143">
        <v>1</v>
      </c>
      <c r="K316" s="143">
        <v>1</v>
      </c>
      <c r="L316" s="88">
        <v>11.8</v>
      </c>
      <c r="M316" s="28">
        <v>34038</v>
      </c>
      <c r="N316" s="28">
        <v>47000</v>
      </c>
      <c r="O316" s="60">
        <f t="shared" ref="O316:O320" si="365">100%-P316</f>
        <v>0.98997000000000002</v>
      </c>
      <c r="P316" s="60">
        <v>1.0030000000000001E-2</v>
      </c>
      <c r="Q316" s="32">
        <f t="shared" ref="Q316:Q320" si="366">L316*N316</f>
        <v>554600</v>
      </c>
      <c r="R316" s="32">
        <f t="shared" ref="R316:R320" si="367">IF(N316&lt;M316,(L316*M316*O316)*N316/M316,L316*M316*O316)</f>
        <v>397619.87</v>
      </c>
      <c r="S316" s="32">
        <f t="shared" ref="S316:S320" si="368">IF(N316&lt;M316,(L316*M316*P316)*N316/M316,L316*M316*P316)</f>
        <v>4028.53</v>
      </c>
      <c r="T316" s="32">
        <f t="shared" ref="T316:T320" si="369">Q316-R316-S316-U316</f>
        <v>152951.6</v>
      </c>
      <c r="U316" s="88">
        <v>0</v>
      </c>
      <c r="V316" s="23">
        <v>44196</v>
      </c>
      <c r="W316" s="17" t="s">
        <v>59</v>
      </c>
      <c r="X316" s="17"/>
      <c r="Y316" s="17"/>
      <c r="Z316" s="17"/>
      <c r="AA316" s="17"/>
      <c r="AB316" s="17"/>
      <c r="AC316" s="17"/>
      <c r="AD316" s="22">
        <f t="shared" ref="AD316:AD320" si="370">IF(W316&gt;0,L316,0)</f>
        <v>11.8</v>
      </c>
      <c r="AE316" s="22">
        <f t="shared" si="299"/>
        <v>401648.4</v>
      </c>
      <c r="AF316" s="22"/>
      <c r="AG316" s="22"/>
      <c r="AH316" s="22">
        <f t="shared" si="300"/>
        <v>397619.87</v>
      </c>
      <c r="AI316" s="22">
        <f t="shared" si="301"/>
        <v>4028.53</v>
      </c>
      <c r="AJ316" s="22">
        <f t="shared" si="302"/>
        <v>152951.6</v>
      </c>
      <c r="AK316" s="22">
        <f t="shared" ref="AK316:AK320" si="371">IF(W316&gt;0,Q316,0)</f>
        <v>554600</v>
      </c>
      <c r="AL316" s="22">
        <f>IF(X316&gt;0,L316,0)</f>
        <v>0</v>
      </c>
      <c r="AM316" s="22">
        <f t="shared" si="303"/>
        <v>0</v>
      </c>
      <c r="AN316" s="22">
        <f t="shared" si="304"/>
        <v>0</v>
      </c>
      <c r="AO316" s="22">
        <f t="shared" si="305"/>
        <v>0</v>
      </c>
      <c r="AP316" s="22">
        <f t="shared" si="306"/>
        <v>0</v>
      </c>
      <c r="AQ316" s="22">
        <f>IF(X316&gt;0,Q316,0)</f>
        <v>0</v>
      </c>
      <c r="AR316" s="17"/>
      <c r="AS316" s="17"/>
      <c r="AT316" s="17"/>
      <c r="AU316" s="17"/>
      <c r="AV316" s="17"/>
      <c r="AW316" s="50"/>
      <c r="AX316" s="17"/>
      <c r="AY316" s="17"/>
      <c r="AZ316" s="17"/>
      <c r="BA316" s="17"/>
      <c r="BB316" s="17"/>
      <c r="BC316" s="17"/>
      <c r="BD316" s="61"/>
    </row>
    <row r="317" spans="1:56" s="3" customFormat="1" ht="15.75" hidden="1" customHeight="1" x14ac:dyDescent="0.25">
      <c r="A317" s="50"/>
      <c r="B317" s="146" t="s">
        <v>64</v>
      </c>
      <c r="C317" s="19" t="s">
        <v>58</v>
      </c>
      <c r="D317" s="17"/>
      <c r="E317" s="53"/>
      <c r="F317" s="54"/>
      <c r="G317" s="55"/>
      <c r="H317" s="56"/>
      <c r="I317" s="143">
        <v>1</v>
      </c>
      <c r="J317" s="143">
        <v>1</v>
      </c>
      <c r="K317" s="143">
        <v>1</v>
      </c>
      <c r="L317" s="134">
        <v>16.8</v>
      </c>
      <c r="M317" s="28">
        <v>34038</v>
      </c>
      <c r="N317" s="28">
        <v>47000</v>
      </c>
      <c r="O317" s="60">
        <f t="shared" si="365"/>
        <v>0.98997000000000002</v>
      </c>
      <c r="P317" s="60">
        <v>1.0030000000000001E-2</v>
      </c>
      <c r="Q317" s="32">
        <f t="shared" si="366"/>
        <v>789600</v>
      </c>
      <c r="R317" s="32">
        <f t="shared" si="367"/>
        <v>566102.86</v>
      </c>
      <c r="S317" s="32">
        <f t="shared" si="368"/>
        <v>5735.54</v>
      </c>
      <c r="T317" s="32">
        <f t="shared" si="369"/>
        <v>217761.6</v>
      </c>
      <c r="U317" s="88">
        <v>0</v>
      </c>
      <c r="V317" s="23">
        <v>44196</v>
      </c>
      <c r="W317" s="17" t="s">
        <v>59</v>
      </c>
      <c r="X317" s="17"/>
      <c r="Y317" s="17"/>
      <c r="Z317" s="17"/>
      <c r="AA317" s="17"/>
      <c r="AB317" s="17"/>
      <c r="AC317" s="17"/>
      <c r="AD317" s="22">
        <f t="shared" si="370"/>
        <v>16.8</v>
      </c>
      <c r="AE317" s="22">
        <f t="shared" si="299"/>
        <v>571838.4</v>
      </c>
      <c r="AF317" s="22"/>
      <c r="AG317" s="22"/>
      <c r="AH317" s="22">
        <f t="shared" si="300"/>
        <v>566102.86</v>
      </c>
      <c r="AI317" s="22">
        <f t="shared" si="301"/>
        <v>5735.54</v>
      </c>
      <c r="AJ317" s="22">
        <f t="shared" si="302"/>
        <v>217761.6</v>
      </c>
      <c r="AK317" s="22">
        <f t="shared" si="371"/>
        <v>789600</v>
      </c>
      <c r="AL317" s="22">
        <f>IF(X317&gt;0,L317,0)</f>
        <v>0</v>
      </c>
      <c r="AM317" s="22">
        <f t="shared" si="303"/>
        <v>0</v>
      </c>
      <c r="AN317" s="22">
        <f t="shared" si="304"/>
        <v>0</v>
      </c>
      <c r="AO317" s="22">
        <f t="shared" si="305"/>
        <v>0</v>
      </c>
      <c r="AP317" s="22">
        <f t="shared" si="306"/>
        <v>0</v>
      </c>
      <c r="AQ317" s="22">
        <f>IF(X317&gt;0,Q317,0)</f>
        <v>0</v>
      </c>
      <c r="AR317" s="17"/>
      <c r="AS317" s="17"/>
      <c r="AT317" s="17"/>
      <c r="AU317" s="17"/>
      <c r="AV317" s="17"/>
      <c r="AW317" s="50"/>
      <c r="AX317" s="17"/>
      <c r="AY317" s="17"/>
      <c r="AZ317" s="17"/>
      <c r="BA317" s="17"/>
      <c r="BB317" s="17"/>
      <c r="BC317" s="17"/>
      <c r="BD317" s="61"/>
    </row>
    <row r="318" spans="1:56" s="3" customFormat="1" hidden="1" x14ac:dyDescent="0.25">
      <c r="A318" s="50"/>
      <c r="B318" s="146" t="s">
        <v>66</v>
      </c>
      <c r="C318" s="19" t="s">
        <v>58</v>
      </c>
      <c r="D318" s="17"/>
      <c r="E318" s="53"/>
      <c r="F318" s="54"/>
      <c r="G318" s="55"/>
      <c r="H318" s="56"/>
      <c r="I318" s="143">
        <v>4</v>
      </c>
      <c r="J318" s="143">
        <v>1</v>
      </c>
      <c r="K318" s="143">
        <v>1</v>
      </c>
      <c r="L318" s="134">
        <v>32.200000000000003</v>
      </c>
      <c r="M318" s="28">
        <v>34038</v>
      </c>
      <c r="N318" s="28">
        <v>47000</v>
      </c>
      <c r="O318" s="60">
        <f t="shared" si="365"/>
        <v>0.98997000000000002</v>
      </c>
      <c r="P318" s="60">
        <v>1.0030000000000001E-2</v>
      </c>
      <c r="Q318" s="32">
        <f t="shared" si="366"/>
        <v>1513400</v>
      </c>
      <c r="R318" s="32">
        <f t="shared" si="367"/>
        <v>1085030.48</v>
      </c>
      <c r="S318" s="32">
        <f t="shared" si="368"/>
        <v>10993.12</v>
      </c>
      <c r="T318" s="32">
        <f t="shared" si="369"/>
        <v>417376.4</v>
      </c>
      <c r="U318" s="88">
        <v>0</v>
      </c>
      <c r="V318" s="23">
        <v>44196</v>
      </c>
      <c r="W318" s="17" t="s">
        <v>59</v>
      </c>
      <c r="X318" s="17"/>
      <c r="Y318" s="17"/>
      <c r="Z318" s="17"/>
      <c r="AA318" s="17"/>
      <c r="AB318" s="17"/>
      <c r="AC318" s="17"/>
      <c r="AD318" s="22">
        <f t="shared" si="370"/>
        <v>32.200000000000003</v>
      </c>
      <c r="AE318" s="22">
        <f t="shared" si="299"/>
        <v>1096023.6000000001</v>
      </c>
      <c r="AF318" s="22"/>
      <c r="AG318" s="22"/>
      <c r="AH318" s="22">
        <f t="shared" si="300"/>
        <v>1085030.48</v>
      </c>
      <c r="AI318" s="22">
        <f t="shared" si="301"/>
        <v>10993.12</v>
      </c>
      <c r="AJ318" s="22">
        <f t="shared" si="302"/>
        <v>417376.4</v>
      </c>
      <c r="AK318" s="22">
        <f t="shared" si="371"/>
        <v>1513400</v>
      </c>
      <c r="AL318" s="22">
        <f>IF(X318&gt;0,L318,0)</f>
        <v>0</v>
      </c>
      <c r="AM318" s="22">
        <f t="shared" si="303"/>
        <v>0</v>
      </c>
      <c r="AN318" s="22">
        <f t="shared" si="304"/>
        <v>0</v>
      </c>
      <c r="AO318" s="22">
        <f t="shared" si="305"/>
        <v>0</v>
      </c>
      <c r="AP318" s="22">
        <f t="shared" si="306"/>
        <v>0</v>
      </c>
      <c r="AQ318" s="22">
        <f>IF(X318&gt;0,Q318,0)</f>
        <v>0</v>
      </c>
      <c r="AR318" s="17"/>
      <c r="AS318" s="17"/>
      <c r="AT318" s="17"/>
      <c r="AU318" s="17"/>
      <c r="AV318" s="17"/>
      <c r="AW318" s="50"/>
      <c r="AX318" s="17"/>
      <c r="AY318" s="17"/>
      <c r="AZ318" s="17"/>
      <c r="BA318" s="17"/>
      <c r="BB318" s="17"/>
      <c r="BC318" s="17"/>
      <c r="BD318" s="61"/>
    </row>
    <row r="319" spans="1:56" s="3" customFormat="1" ht="15.75" hidden="1" customHeight="1" x14ac:dyDescent="0.25">
      <c r="A319" s="50"/>
      <c r="B319" s="146" t="s">
        <v>67</v>
      </c>
      <c r="C319" s="19" t="s">
        <v>58</v>
      </c>
      <c r="D319" s="17"/>
      <c r="E319" s="53"/>
      <c r="F319" s="54"/>
      <c r="G319" s="55"/>
      <c r="H319" s="56"/>
      <c r="I319" s="143">
        <v>1</v>
      </c>
      <c r="J319" s="143">
        <v>1</v>
      </c>
      <c r="K319" s="143">
        <v>1</v>
      </c>
      <c r="L319" s="134">
        <v>17</v>
      </c>
      <c r="M319" s="28">
        <v>34038</v>
      </c>
      <c r="N319" s="28">
        <v>47000</v>
      </c>
      <c r="O319" s="60">
        <f t="shared" si="365"/>
        <v>0.98997000000000002</v>
      </c>
      <c r="P319" s="60">
        <v>1.0030000000000001E-2</v>
      </c>
      <c r="Q319" s="32">
        <f t="shared" si="366"/>
        <v>799000</v>
      </c>
      <c r="R319" s="32">
        <f t="shared" si="367"/>
        <v>572842.18000000005</v>
      </c>
      <c r="S319" s="32">
        <f t="shared" si="368"/>
        <v>5803.82</v>
      </c>
      <c r="T319" s="32">
        <f t="shared" si="369"/>
        <v>220354</v>
      </c>
      <c r="U319" s="88">
        <v>0</v>
      </c>
      <c r="V319" s="23">
        <v>44196</v>
      </c>
      <c r="W319" s="17" t="s">
        <v>59</v>
      </c>
      <c r="X319" s="17"/>
      <c r="Y319" s="17"/>
      <c r="Z319" s="17"/>
      <c r="AA319" s="17"/>
      <c r="AB319" s="17"/>
      <c r="AC319" s="17"/>
      <c r="AD319" s="22">
        <f t="shared" si="370"/>
        <v>17</v>
      </c>
      <c r="AE319" s="22">
        <f t="shared" si="299"/>
        <v>578646</v>
      </c>
      <c r="AF319" s="22"/>
      <c r="AG319" s="22"/>
      <c r="AH319" s="22">
        <f t="shared" si="300"/>
        <v>572842.18000000005</v>
      </c>
      <c r="AI319" s="22">
        <f t="shared" si="301"/>
        <v>5803.82</v>
      </c>
      <c r="AJ319" s="22">
        <f t="shared" si="302"/>
        <v>220354</v>
      </c>
      <c r="AK319" s="22">
        <f t="shared" si="371"/>
        <v>799000</v>
      </c>
      <c r="AL319" s="22">
        <f>IF(X319&gt;0,L319,0)</f>
        <v>0</v>
      </c>
      <c r="AM319" s="22">
        <f t="shared" si="303"/>
        <v>0</v>
      </c>
      <c r="AN319" s="22">
        <f t="shared" si="304"/>
        <v>0</v>
      </c>
      <c r="AO319" s="22">
        <f t="shared" si="305"/>
        <v>0</v>
      </c>
      <c r="AP319" s="22">
        <f t="shared" si="306"/>
        <v>0</v>
      </c>
      <c r="AQ319" s="22">
        <f>IF(X319&gt;0,Q319,0)</f>
        <v>0</v>
      </c>
      <c r="AR319" s="17"/>
      <c r="AS319" s="17"/>
      <c r="AT319" s="17"/>
      <c r="AU319" s="17"/>
      <c r="AV319" s="17"/>
      <c r="AW319" s="50"/>
      <c r="AX319" s="17"/>
      <c r="AY319" s="17"/>
      <c r="AZ319" s="17"/>
      <c r="BA319" s="17"/>
      <c r="BB319" s="17"/>
      <c r="BC319" s="17"/>
      <c r="BD319" s="61"/>
    </row>
    <row r="320" spans="1:56" s="3" customFormat="1" ht="15.75" hidden="1" customHeight="1" x14ac:dyDescent="0.25">
      <c r="A320" s="50"/>
      <c r="B320" s="144" t="s">
        <v>85</v>
      </c>
      <c r="C320" s="147" t="s">
        <v>58</v>
      </c>
      <c r="D320" s="17"/>
      <c r="E320" s="53"/>
      <c r="F320" s="54"/>
      <c r="G320" s="55"/>
      <c r="H320" s="56"/>
      <c r="I320" s="142">
        <v>1</v>
      </c>
      <c r="J320" s="143">
        <v>1</v>
      </c>
      <c r="K320" s="143">
        <v>1</v>
      </c>
      <c r="L320" s="134">
        <v>16.3</v>
      </c>
      <c r="M320" s="28">
        <v>34038</v>
      </c>
      <c r="N320" s="28">
        <v>47000</v>
      </c>
      <c r="O320" s="60">
        <f t="shared" si="365"/>
        <v>0.98997000000000002</v>
      </c>
      <c r="P320" s="60">
        <v>1.0030000000000001E-2</v>
      </c>
      <c r="Q320" s="32">
        <f t="shared" si="366"/>
        <v>766100</v>
      </c>
      <c r="R320" s="32">
        <f t="shared" si="367"/>
        <v>549254.56000000006</v>
      </c>
      <c r="S320" s="32">
        <f t="shared" si="368"/>
        <v>5564.84</v>
      </c>
      <c r="T320" s="32">
        <f t="shared" si="369"/>
        <v>211280.6</v>
      </c>
      <c r="U320" s="88">
        <v>0</v>
      </c>
      <c r="V320" s="23">
        <v>44196</v>
      </c>
      <c r="W320" s="17" t="s">
        <v>59</v>
      </c>
      <c r="X320" s="17"/>
      <c r="Y320" s="17"/>
      <c r="Z320" s="17"/>
      <c r="AA320" s="17"/>
      <c r="AB320" s="17"/>
      <c r="AC320" s="17"/>
      <c r="AD320" s="22">
        <f t="shared" si="370"/>
        <v>16.3</v>
      </c>
      <c r="AE320" s="22">
        <f t="shared" si="299"/>
        <v>554819.4</v>
      </c>
      <c r="AF320" s="22"/>
      <c r="AG320" s="22"/>
      <c r="AH320" s="22">
        <f t="shared" si="300"/>
        <v>549254.56000000006</v>
      </c>
      <c r="AI320" s="22">
        <f t="shared" si="301"/>
        <v>5564.84</v>
      </c>
      <c r="AJ320" s="22">
        <f t="shared" si="302"/>
        <v>211280.6</v>
      </c>
      <c r="AK320" s="22">
        <f t="shared" si="371"/>
        <v>766100</v>
      </c>
      <c r="AL320" s="22">
        <f>IF(X320&gt;0,L320,0)</f>
        <v>0</v>
      </c>
      <c r="AM320" s="22">
        <f t="shared" si="303"/>
        <v>0</v>
      </c>
      <c r="AN320" s="22">
        <f t="shared" si="304"/>
        <v>0</v>
      </c>
      <c r="AO320" s="22">
        <f t="shared" si="305"/>
        <v>0</v>
      </c>
      <c r="AP320" s="22">
        <f t="shared" si="306"/>
        <v>0</v>
      </c>
      <c r="AQ320" s="22">
        <f>IF(X320&gt;0,Q320,0)</f>
        <v>0</v>
      </c>
      <c r="AR320" s="17"/>
      <c r="AS320" s="17"/>
      <c r="AT320" s="17"/>
      <c r="AU320" s="17"/>
      <c r="AV320" s="17"/>
      <c r="AW320" s="50"/>
      <c r="AX320" s="17"/>
      <c r="AY320" s="17"/>
      <c r="AZ320" s="17"/>
      <c r="BA320" s="17"/>
      <c r="BB320" s="17"/>
      <c r="BC320" s="17"/>
      <c r="BD320" s="61"/>
    </row>
    <row r="321" spans="1:56" s="61" customFormat="1" ht="31.5" x14ac:dyDescent="0.25">
      <c r="A321" s="50">
        <v>2</v>
      </c>
      <c r="B321" s="158" t="s">
        <v>155</v>
      </c>
      <c r="C321" s="52"/>
      <c r="D321" s="17"/>
      <c r="E321" s="76">
        <f t="shared" ref="E321:H321" si="372">E322+E326+E335+E341+E350+E366+E379+E394+E403+E425+E436+E441+E458+E464+E493+E506+E524+E534</f>
        <v>157</v>
      </c>
      <c r="F321" s="76">
        <f t="shared" si="372"/>
        <v>5773</v>
      </c>
      <c r="G321" s="76">
        <f t="shared" si="372"/>
        <v>49</v>
      </c>
      <c r="H321" s="76">
        <f t="shared" si="372"/>
        <v>1524</v>
      </c>
      <c r="I321" s="76">
        <f>I322+I326+I335+I341+I350+I366+I379+I394+I403+I425+I436+I441+I458+I464+I493+I506+I524+I534</f>
        <v>495</v>
      </c>
      <c r="J321" s="76">
        <f t="shared" ref="J321:K321" si="373">J322+J326+J335+J341+J350+J366+J379+J394+J403+J425+J436+J441+J458+J464+J493+J506+J524+J534</f>
        <v>215</v>
      </c>
      <c r="K321" s="76">
        <f t="shared" si="373"/>
        <v>341</v>
      </c>
      <c r="L321" s="22">
        <f>AD321+AL321</f>
        <v>7356.5</v>
      </c>
      <c r="M321" s="17"/>
      <c r="N321" s="17"/>
      <c r="O321" s="17"/>
      <c r="P321" s="17"/>
      <c r="Q321" s="22">
        <f>AK321+AQ321</f>
        <v>340406809.69</v>
      </c>
      <c r="R321" s="22">
        <f t="shared" ref="R321:U321" si="374">R322+R326+R335+R341+R350+R366+R379+R394+R403+R425+R436+R441+R458+R464+R493+R506+R524+R534</f>
        <v>245806579.83000001</v>
      </c>
      <c r="S321" s="22">
        <f t="shared" si="374"/>
        <v>2490418.77</v>
      </c>
      <c r="T321" s="22">
        <f t="shared" si="374"/>
        <v>94553901.400000006</v>
      </c>
      <c r="U321" s="22">
        <f t="shared" si="374"/>
        <v>0</v>
      </c>
      <c r="V321" s="17"/>
      <c r="W321" s="17"/>
      <c r="X321" s="17"/>
      <c r="Y321" s="17"/>
      <c r="Z321" s="17"/>
      <c r="AA321" s="17"/>
      <c r="AB321" s="17"/>
      <c r="AC321" s="17"/>
      <c r="AD321" s="22">
        <v>5855</v>
      </c>
      <c r="AE321" s="22">
        <f t="shared" si="299"/>
        <v>199292490</v>
      </c>
      <c r="AF321" s="190">
        <f>Лист3!C6</f>
        <v>0.99000000000800004</v>
      </c>
      <c r="AG321" s="190">
        <f>Лист3!C7</f>
        <v>9.9999999920001807E-3</v>
      </c>
      <c r="AH321" s="22">
        <f>AE321*AF321</f>
        <v>197299565.09999999</v>
      </c>
      <c r="AI321" s="22">
        <f>AE321*AG321</f>
        <v>1992924.9</v>
      </c>
      <c r="AJ321" s="22">
        <f t="shared" si="302"/>
        <v>71635515.25</v>
      </c>
      <c r="AK321" s="22">
        <v>270928005.25</v>
      </c>
      <c r="AL321" s="22">
        <v>1501.5</v>
      </c>
      <c r="AM321" s="22">
        <f t="shared" si="303"/>
        <v>51108057</v>
      </c>
      <c r="AN321" s="22">
        <f>AM321*AF321</f>
        <v>50596976.43</v>
      </c>
      <c r="AO321" s="22">
        <f>AM321*AG321</f>
        <v>511080.57</v>
      </c>
      <c r="AP321" s="22">
        <f t="shared" si="306"/>
        <v>18370747.440000001</v>
      </c>
      <c r="AQ321" s="22">
        <v>69478804.439999998</v>
      </c>
      <c r="AR321" s="22">
        <f t="shared" ref="AR321:AZ321" si="375">AR322+AR326+AR335+AR341+AR350+AR366+AR379+AR394+AR403+AR425+AR436+AR441+AR458+AR464+AR493+AR506+AR524+AR534</f>
        <v>0</v>
      </c>
      <c r="AS321" s="22">
        <f t="shared" si="375"/>
        <v>0</v>
      </c>
      <c r="AT321" s="22">
        <f t="shared" si="375"/>
        <v>0</v>
      </c>
      <c r="AU321" s="22">
        <f t="shared" si="375"/>
        <v>0</v>
      </c>
      <c r="AV321" s="22">
        <f t="shared" si="375"/>
        <v>0</v>
      </c>
      <c r="AW321" s="22">
        <f t="shared" si="375"/>
        <v>0</v>
      </c>
      <c r="AX321" s="22">
        <f t="shared" si="375"/>
        <v>0</v>
      </c>
      <c r="AY321" s="22">
        <f t="shared" si="375"/>
        <v>0</v>
      </c>
      <c r="AZ321" s="22">
        <f t="shared" si="375"/>
        <v>0</v>
      </c>
      <c r="BA321" s="17"/>
      <c r="BB321" s="17"/>
      <c r="BC321" s="17"/>
    </row>
    <row r="322" spans="1:56" s="3" customFormat="1" hidden="1" x14ac:dyDescent="0.25">
      <c r="A322" s="50">
        <v>1</v>
      </c>
      <c r="B322" s="51" t="s">
        <v>154</v>
      </c>
      <c r="C322" s="52"/>
      <c r="D322" s="17"/>
      <c r="E322" s="53">
        <v>3</v>
      </c>
      <c r="F322" s="54">
        <v>76.599999999999994</v>
      </c>
      <c r="G322" s="55"/>
      <c r="H322" s="56"/>
      <c r="I322" s="57">
        <f>SUM(I323:I325)</f>
        <v>6</v>
      </c>
      <c r="J322" s="57">
        <f t="shared" ref="J322:L322" si="376">SUM(J323:J325)</f>
        <v>3</v>
      </c>
      <c r="K322" s="57">
        <f t="shared" si="376"/>
        <v>4</v>
      </c>
      <c r="L322" s="58">
        <f t="shared" si="376"/>
        <v>76.599999999999994</v>
      </c>
      <c r="M322" s="28"/>
      <c r="N322" s="59"/>
      <c r="O322" s="60"/>
      <c r="P322" s="60"/>
      <c r="Q322" s="58">
        <f t="shared" ref="Q322:U322" si="377">SUM(Q323:Q325)</f>
        <v>3600200</v>
      </c>
      <c r="R322" s="58">
        <f t="shared" si="377"/>
        <v>2581159.48</v>
      </c>
      <c r="S322" s="58">
        <f t="shared" si="377"/>
        <v>26151.32</v>
      </c>
      <c r="T322" s="58">
        <f t="shared" si="377"/>
        <v>992889.2</v>
      </c>
      <c r="U322" s="58">
        <f t="shared" si="377"/>
        <v>0</v>
      </c>
      <c r="V322" s="23">
        <v>44561</v>
      </c>
      <c r="W322" s="17"/>
      <c r="X322" s="17"/>
      <c r="Y322" s="17"/>
      <c r="Z322" s="17"/>
      <c r="AA322" s="17"/>
      <c r="AB322" s="17"/>
      <c r="AC322" s="17"/>
      <c r="AD322" s="58">
        <f>SUM(AD323:AD325)</f>
        <v>76.599999999999994</v>
      </c>
      <c r="AE322" s="22">
        <f t="shared" si="299"/>
        <v>2607310.7999999998</v>
      </c>
      <c r="AF322" s="22"/>
      <c r="AG322" s="22"/>
      <c r="AH322" s="22">
        <f t="shared" si="300"/>
        <v>2581159.4700000002</v>
      </c>
      <c r="AI322" s="22">
        <f t="shared" si="301"/>
        <v>26151.33</v>
      </c>
      <c r="AJ322" s="22">
        <f t="shared" si="302"/>
        <v>992889.2</v>
      </c>
      <c r="AK322" s="58">
        <f>SUM(AK323:AK325)</f>
        <v>3600200</v>
      </c>
      <c r="AL322" s="58">
        <f>SUM(AL323:AL325)</f>
        <v>0</v>
      </c>
      <c r="AM322" s="22">
        <f t="shared" si="303"/>
        <v>0</v>
      </c>
      <c r="AN322" s="22">
        <f t="shared" si="304"/>
        <v>0</v>
      </c>
      <c r="AO322" s="22">
        <f t="shared" si="305"/>
        <v>0</v>
      </c>
      <c r="AP322" s="22">
        <f t="shared" si="306"/>
        <v>0</v>
      </c>
      <c r="AQ322" s="58">
        <f>SUM(AQ323:AQ325)</f>
        <v>0</v>
      </c>
      <c r="AR322" s="58">
        <f t="shared" ref="AR322:AZ322" si="378">SUM(AR323:AR325)</f>
        <v>0</v>
      </c>
      <c r="AS322" s="58">
        <f t="shared" si="378"/>
        <v>0</v>
      </c>
      <c r="AT322" s="58">
        <f t="shared" si="378"/>
        <v>0</v>
      </c>
      <c r="AU322" s="58">
        <f t="shared" si="378"/>
        <v>0</v>
      </c>
      <c r="AV322" s="58">
        <f t="shared" si="378"/>
        <v>0</v>
      </c>
      <c r="AW322" s="58">
        <f t="shared" si="378"/>
        <v>0</v>
      </c>
      <c r="AX322" s="58">
        <f t="shared" si="378"/>
        <v>0</v>
      </c>
      <c r="AY322" s="58">
        <f t="shared" si="378"/>
        <v>0</v>
      </c>
      <c r="AZ322" s="58">
        <f t="shared" si="378"/>
        <v>0</v>
      </c>
      <c r="BA322" s="17"/>
      <c r="BB322" s="17"/>
      <c r="BC322" s="17"/>
      <c r="BD322" s="61"/>
    </row>
    <row r="323" spans="1:56" s="3" customFormat="1" hidden="1" x14ac:dyDescent="0.25">
      <c r="A323" s="50"/>
      <c r="B323" s="144" t="s">
        <v>57</v>
      </c>
      <c r="C323" s="19" t="s">
        <v>58</v>
      </c>
      <c r="D323" s="17"/>
      <c r="E323" s="53"/>
      <c r="F323" s="54"/>
      <c r="G323" s="55"/>
      <c r="H323" s="56"/>
      <c r="I323" s="142">
        <v>3</v>
      </c>
      <c r="J323" s="143">
        <v>1</v>
      </c>
      <c r="K323" s="142">
        <v>1</v>
      </c>
      <c r="L323" s="88">
        <v>47.2</v>
      </c>
      <c r="M323" s="28">
        <v>34038</v>
      </c>
      <c r="N323" s="87">
        <v>47000</v>
      </c>
      <c r="O323" s="60">
        <f t="shared" ref="O323:O325" si="379">100%-P323</f>
        <v>0.98997000000000002</v>
      </c>
      <c r="P323" s="60">
        <v>1.0030000000000001E-2</v>
      </c>
      <c r="Q323" s="32">
        <f t="shared" ref="Q323:Q325" si="380">L323*N323</f>
        <v>2218400</v>
      </c>
      <c r="R323" s="32">
        <f t="shared" ref="R323:R325" si="381">IF(N323&lt;M323,(L323*M323*O323)*N323/M323,L323*M323*O323)</f>
        <v>1590479.47</v>
      </c>
      <c r="S323" s="32">
        <f t="shared" ref="S323:S325" si="382">IF(N323&lt;M323,(L323*M323*P323)*N323/M323,L323*M323*P323)</f>
        <v>16114.13</v>
      </c>
      <c r="T323" s="32">
        <f t="shared" ref="T323:T325" si="383">Q323-R323-S323-U323</f>
        <v>611806.4</v>
      </c>
      <c r="U323" s="88">
        <v>0</v>
      </c>
      <c r="V323" s="23">
        <v>44561</v>
      </c>
      <c r="W323" s="17" t="s">
        <v>59</v>
      </c>
      <c r="X323" s="17"/>
      <c r="Y323" s="17"/>
      <c r="Z323" s="17"/>
      <c r="AA323" s="17"/>
      <c r="AB323" s="17"/>
      <c r="AC323" s="17"/>
      <c r="AD323" s="22">
        <f>IF(W323&gt;0,L323,0)</f>
        <v>47.2</v>
      </c>
      <c r="AE323" s="22">
        <f t="shared" si="299"/>
        <v>1606593.6</v>
      </c>
      <c r="AF323" s="22"/>
      <c r="AG323" s="22"/>
      <c r="AH323" s="22">
        <f t="shared" si="300"/>
        <v>1590479.47</v>
      </c>
      <c r="AI323" s="22">
        <f t="shared" si="301"/>
        <v>16114.13</v>
      </c>
      <c r="AJ323" s="22">
        <f t="shared" si="302"/>
        <v>611806.4</v>
      </c>
      <c r="AK323" s="22">
        <f>IF(W323&gt;0,Q323,0)</f>
        <v>2218400</v>
      </c>
      <c r="AL323" s="22">
        <f>IF(X323&gt;0,L323,0)</f>
        <v>0</v>
      </c>
      <c r="AM323" s="22">
        <f t="shared" si="303"/>
        <v>0</v>
      </c>
      <c r="AN323" s="22">
        <f t="shared" si="304"/>
        <v>0</v>
      </c>
      <c r="AO323" s="22">
        <f t="shared" si="305"/>
        <v>0</v>
      </c>
      <c r="AP323" s="22">
        <f t="shared" si="306"/>
        <v>0</v>
      </c>
      <c r="AQ323" s="22">
        <f>IF(X323&gt;0,Q323,0)</f>
        <v>0</v>
      </c>
      <c r="AR323" s="17"/>
      <c r="AS323" s="17"/>
      <c r="AT323" s="17"/>
      <c r="AU323" s="17"/>
      <c r="AV323" s="17"/>
      <c r="AW323" s="50"/>
      <c r="AX323" s="17"/>
      <c r="AY323" s="17"/>
      <c r="AZ323" s="17"/>
      <c r="BA323" s="17"/>
      <c r="BB323" s="17"/>
      <c r="BC323" s="17"/>
      <c r="BD323" s="61"/>
    </row>
    <row r="324" spans="1:56" s="3" customFormat="1" hidden="1" x14ac:dyDescent="0.25">
      <c r="A324" s="50"/>
      <c r="B324" s="146" t="s">
        <v>65</v>
      </c>
      <c r="C324" s="19" t="s">
        <v>58</v>
      </c>
      <c r="D324" s="17"/>
      <c r="E324" s="53"/>
      <c r="F324" s="54"/>
      <c r="G324" s="55"/>
      <c r="H324" s="56"/>
      <c r="I324" s="143">
        <v>2</v>
      </c>
      <c r="J324" s="143">
        <v>1</v>
      </c>
      <c r="K324" s="143">
        <v>2</v>
      </c>
      <c r="L324" s="134">
        <v>13.1</v>
      </c>
      <c r="M324" s="28">
        <v>34038</v>
      </c>
      <c r="N324" s="87">
        <v>47000</v>
      </c>
      <c r="O324" s="60">
        <f t="shared" si="379"/>
        <v>0.98997000000000002</v>
      </c>
      <c r="P324" s="60">
        <v>1.0030000000000001E-2</v>
      </c>
      <c r="Q324" s="32">
        <f t="shared" si="380"/>
        <v>615700</v>
      </c>
      <c r="R324" s="32">
        <f t="shared" si="381"/>
        <v>441425.45</v>
      </c>
      <c r="S324" s="32">
        <f t="shared" si="382"/>
        <v>4472.3500000000004</v>
      </c>
      <c r="T324" s="32">
        <f t="shared" si="383"/>
        <v>169802.2</v>
      </c>
      <c r="U324" s="88">
        <v>0</v>
      </c>
      <c r="V324" s="23">
        <v>44561</v>
      </c>
      <c r="W324" s="17" t="s">
        <v>59</v>
      </c>
      <c r="X324" s="17"/>
      <c r="Y324" s="17"/>
      <c r="Z324" s="17"/>
      <c r="AA324" s="17"/>
      <c r="AB324" s="17"/>
      <c r="AC324" s="17"/>
      <c r="AD324" s="22">
        <f t="shared" ref="AD324:AD325" si="384">IF(W324&gt;0,L324,0)</f>
        <v>13.1</v>
      </c>
      <c r="AE324" s="22">
        <f t="shared" si="299"/>
        <v>445897.8</v>
      </c>
      <c r="AF324" s="22"/>
      <c r="AG324" s="22"/>
      <c r="AH324" s="22">
        <f t="shared" si="300"/>
        <v>441425.45</v>
      </c>
      <c r="AI324" s="22">
        <f t="shared" si="301"/>
        <v>4472.3500000000004</v>
      </c>
      <c r="AJ324" s="22">
        <f t="shared" si="302"/>
        <v>169802.2</v>
      </c>
      <c r="AK324" s="22">
        <f t="shared" ref="AK324:AK325" si="385">IF(W324&gt;0,Q324,0)</f>
        <v>615700</v>
      </c>
      <c r="AL324" s="22">
        <f>IF(X324&gt;0,L324,0)</f>
        <v>0</v>
      </c>
      <c r="AM324" s="22">
        <f t="shared" si="303"/>
        <v>0</v>
      </c>
      <c r="AN324" s="22">
        <f t="shared" si="304"/>
        <v>0</v>
      </c>
      <c r="AO324" s="22">
        <f t="shared" si="305"/>
        <v>0</v>
      </c>
      <c r="AP324" s="22">
        <f t="shared" si="306"/>
        <v>0</v>
      </c>
      <c r="AQ324" s="22">
        <f>IF(X324&gt;0,Q324,0)</f>
        <v>0</v>
      </c>
      <c r="AR324" s="17"/>
      <c r="AS324" s="17"/>
      <c r="AT324" s="17"/>
      <c r="AU324" s="17"/>
      <c r="AV324" s="17"/>
      <c r="AW324" s="50"/>
      <c r="AX324" s="17"/>
      <c r="AY324" s="17"/>
      <c r="AZ324" s="17"/>
      <c r="BA324" s="17"/>
      <c r="BB324" s="17"/>
      <c r="BC324" s="17"/>
      <c r="BD324" s="61"/>
    </row>
    <row r="325" spans="1:56" s="3" customFormat="1" hidden="1" x14ac:dyDescent="0.25">
      <c r="A325" s="176"/>
      <c r="B325" s="146" t="s">
        <v>70</v>
      </c>
      <c r="C325" s="148" t="s">
        <v>58</v>
      </c>
      <c r="D325" s="119"/>
      <c r="E325" s="159"/>
      <c r="F325" s="80"/>
      <c r="G325" s="160"/>
      <c r="H325" s="82"/>
      <c r="I325" s="143">
        <v>1</v>
      </c>
      <c r="J325" s="143">
        <v>1</v>
      </c>
      <c r="K325" s="143">
        <v>1</v>
      </c>
      <c r="L325" s="134">
        <v>16.3</v>
      </c>
      <c r="M325" s="149">
        <v>34038</v>
      </c>
      <c r="N325" s="150">
        <v>47000</v>
      </c>
      <c r="O325" s="151">
        <f t="shared" si="379"/>
        <v>0.98997000000000002</v>
      </c>
      <c r="P325" s="151">
        <v>1.0030000000000001E-2</v>
      </c>
      <c r="Q325" s="152">
        <f t="shared" si="380"/>
        <v>766100</v>
      </c>
      <c r="R325" s="152">
        <f t="shared" si="381"/>
        <v>549254.56000000006</v>
      </c>
      <c r="S325" s="152">
        <f t="shared" si="382"/>
        <v>5564.84</v>
      </c>
      <c r="T325" s="152">
        <f t="shared" si="383"/>
        <v>211280.6</v>
      </c>
      <c r="U325" s="134">
        <v>0</v>
      </c>
      <c r="V325" s="23">
        <v>44561</v>
      </c>
      <c r="W325" s="17" t="s">
        <v>59</v>
      </c>
      <c r="X325" s="17"/>
      <c r="Y325" s="17"/>
      <c r="Z325" s="17"/>
      <c r="AA325" s="17"/>
      <c r="AB325" s="17"/>
      <c r="AC325" s="17"/>
      <c r="AD325" s="22">
        <f t="shared" si="384"/>
        <v>16.3</v>
      </c>
      <c r="AE325" s="22">
        <f t="shared" si="299"/>
        <v>554819.4</v>
      </c>
      <c r="AF325" s="22"/>
      <c r="AG325" s="22"/>
      <c r="AH325" s="22">
        <f t="shared" si="300"/>
        <v>549254.56000000006</v>
      </c>
      <c r="AI325" s="22">
        <f t="shared" si="301"/>
        <v>5564.84</v>
      </c>
      <c r="AJ325" s="22">
        <f t="shared" si="302"/>
        <v>211280.6</v>
      </c>
      <c r="AK325" s="22">
        <f t="shared" si="385"/>
        <v>766100</v>
      </c>
      <c r="AL325" s="22">
        <f>IF(X325&gt;0,L325,0)</f>
        <v>0</v>
      </c>
      <c r="AM325" s="22">
        <f t="shared" si="303"/>
        <v>0</v>
      </c>
      <c r="AN325" s="22">
        <f t="shared" si="304"/>
        <v>0</v>
      </c>
      <c r="AO325" s="22">
        <f t="shared" si="305"/>
        <v>0</v>
      </c>
      <c r="AP325" s="22">
        <f t="shared" si="306"/>
        <v>0</v>
      </c>
      <c r="AQ325" s="22">
        <f>IF(X325&gt;0,Q325,0)</f>
        <v>0</v>
      </c>
      <c r="AR325" s="17"/>
      <c r="AS325" s="17"/>
      <c r="AT325" s="17"/>
      <c r="AU325" s="17"/>
      <c r="AV325" s="17"/>
      <c r="AW325" s="50"/>
      <c r="AX325" s="17"/>
      <c r="AY325" s="17"/>
      <c r="AZ325" s="17"/>
      <c r="BA325" s="17"/>
      <c r="BB325" s="17"/>
      <c r="BC325" s="17"/>
      <c r="BD325" s="61"/>
    </row>
    <row r="326" spans="1:56" s="3" customFormat="1" ht="15.75" hidden="1" customHeight="1" x14ac:dyDescent="0.25">
      <c r="A326" s="17">
        <v>2</v>
      </c>
      <c r="B326" s="18" t="s">
        <v>156</v>
      </c>
      <c r="C326" s="17"/>
      <c r="D326" s="17"/>
      <c r="E326" s="53"/>
      <c r="F326" s="54">
        <v>168</v>
      </c>
      <c r="G326" s="55">
        <v>4</v>
      </c>
      <c r="H326" s="56">
        <v>168.1</v>
      </c>
      <c r="I326" s="62">
        <f>SUM(I327:I334)</f>
        <v>18</v>
      </c>
      <c r="J326" s="62">
        <f t="shared" ref="J326:L326" si="386">SUM(J327:J334)</f>
        <v>8</v>
      </c>
      <c r="K326" s="62">
        <f t="shared" si="386"/>
        <v>18</v>
      </c>
      <c r="L326" s="63">
        <f t="shared" si="386"/>
        <v>336.1</v>
      </c>
      <c r="M326" s="64"/>
      <c r="N326" s="59"/>
      <c r="O326" s="64"/>
      <c r="P326" s="64"/>
      <c r="Q326" s="63">
        <f t="shared" ref="Q326:U326" si="387">SUM(Q327:Q334)</f>
        <v>15796700</v>
      </c>
      <c r="R326" s="63">
        <f t="shared" si="387"/>
        <v>11325426.880000001</v>
      </c>
      <c r="S326" s="63">
        <f t="shared" si="387"/>
        <v>114744.92</v>
      </c>
      <c r="T326" s="63">
        <f t="shared" si="387"/>
        <v>4356528.2</v>
      </c>
      <c r="U326" s="63">
        <f t="shared" si="387"/>
        <v>0</v>
      </c>
      <c r="V326" s="23">
        <v>44561</v>
      </c>
      <c r="W326" s="17"/>
      <c r="X326" s="17"/>
      <c r="Y326" s="17"/>
      <c r="Z326" s="17"/>
      <c r="AA326" s="17"/>
      <c r="AB326" s="17"/>
      <c r="AC326" s="17"/>
      <c r="AD326" s="65">
        <f t="shared" ref="AD326:AZ326" si="388">SUM(AD327:AD334)</f>
        <v>168</v>
      </c>
      <c r="AE326" s="22">
        <f t="shared" si="299"/>
        <v>5718384</v>
      </c>
      <c r="AF326" s="22"/>
      <c r="AG326" s="22"/>
      <c r="AH326" s="22">
        <f t="shared" si="300"/>
        <v>5661028.6100000003</v>
      </c>
      <c r="AI326" s="22">
        <f t="shared" si="301"/>
        <v>57355.39</v>
      </c>
      <c r="AJ326" s="22">
        <f t="shared" si="302"/>
        <v>2177616</v>
      </c>
      <c r="AK326" s="65">
        <f t="shared" si="388"/>
        <v>7896000</v>
      </c>
      <c r="AL326" s="65">
        <f t="shared" si="388"/>
        <v>168.1</v>
      </c>
      <c r="AM326" s="22">
        <f t="shared" si="303"/>
        <v>5721787.7999999998</v>
      </c>
      <c r="AN326" s="22">
        <f t="shared" si="304"/>
        <v>5664398.2699999996</v>
      </c>
      <c r="AO326" s="22">
        <f t="shared" si="305"/>
        <v>57389.53</v>
      </c>
      <c r="AP326" s="22">
        <f t="shared" si="306"/>
        <v>2178912.2000000002</v>
      </c>
      <c r="AQ326" s="65">
        <f t="shared" si="388"/>
        <v>7900700</v>
      </c>
      <c r="AR326" s="65">
        <f t="shared" si="388"/>
        <v>0</v>
      </c>
      <c r="AS326" s="65">
        <f t="shared" si="388"/>
        <v>0</v>
      </c>
      <c r="AT326" s="65">
        <f t="shared" si="388"/>
        <v>0</v>
      </c>
      <c r="AU326" s="65">
        <f t="shared" si="388"/>
        <v>0</v>
      </c>
      <c r="AV326" s="65">
        <f t="shared" si="388"/>
        <v>0</v>
      </c>
      <c r="AW326" s="65">
        <f t="shared" si="388"/>
        <v>0</v>
      </c>
      <c r="AX326" s="65">
        <f t="shared" si="388"/>
        <v>0</v>
      </c>
      <c r="AY326" s="65">
        <f t="shared" si="388"/>
        <v>0</v>
      </c>
      <c r="AZ326" s="65">
        <f t="shared" si="388"/>
        <v>0</v>
      </c>
      <c r="BA326" s="17"/>
      <c r="BB326" s="17"/>
      <c r="BC326" s="17"/>
      <c r="BD326" s="61"/>
    </row>
    <row r="327" spans="1:56" s="3" customFormat="1" hidden="1" x14ac:dyDescent="0.25">
      <c r="A327" s="50"/>
      <c r="B327" s="144" t="s">
        <v>57</v>
      </c>
      <c r="C327" s="19" t="s">
        <v>58</v>
      </c>
      <c r="D327" s="17"/>
      <c r="E327" s="53"/>
      <c r="F327" s="54"/>
      <c r="G327" s="55"/>
      <c r="H327" s="56"/>
      <c r="I327" s="143">
        <v>2</v>
      </c>
      <c r="J327" s="143">
        <v>1</v>
      </c>
      <c r="K327" s="143">
        <v>2</v>
      </c>
      <c r="L327" s="134">
        <v>38</v>
      </c>
      <c r="M327" s="28">
        <v>34038</v>
      </c>
      <c r="N327" s="87">
        <v>47000</v>
      </c>
      <c r="O327" s="60">
        <f t="shared" ref="O327:O334" si="389">100%-P327</f>
        <v>0.98997000000000002</v>
      </c>
      <c r="P327" s="60">
        <v>1.0030000000000001E-2</v>
      </c>
      <c r="Q327" s="32">
        <f t="shared" ref="Q327:Q334" si="390">L327*N327</f>
        <v>1786000</v>
      </c>
      <c r="R327" s="32">
        <f t="shared" ref="R327:R334" si="391">IF(N327&lt;M327,(L327*M327*O327)*N327/M327,L327*M327*O327)</f>
        <v>1280470.76</v>
      </c>
      <c r="S327" s="32">
        <f t="shared" ref="S327:S334" si="392">IF(N327&lt;M327,(L327*M327*P327)*N327/M327,L327*M327*P327)</f>
        <v>12973.24</v>
      </c>
      <c r="T327" s="32">
        <f t="shared" ref="T327:T334" si="393">Q327-R327-S327-U327</f>
        <v>492556</v>
      </c>
      <c r="U327" s="88">
        <v>0</v>
      </c>
      <c r="V327" s="23">
        <v>44561</v>
      </c>
      <c r="W327" s="17" t="s">
        <v>59</v>
      </c>
      <c r="X327" s="17"/>
      <c r="Y327" s="17"/>
      <c r="Z327" s="17"/>
      <c r="AA327" s="17"/>
      <c r="AB327" s="17"/>
      <c r="AC327" s="17"/>
      <c r="AD327" s="22">
        <f t="shared" ref="AD327:AD378" si="394">IF(W327&gt;0,L327,0)</f>
        <v>38</v>
      </c>
      <c r="AE327" s="22">
        <f t="shared" si="299"/>
        <v>1293444</v>
      </c>
      <c r="AF327" s="22"/>
      <c r="AG327" s="22"/>
      <c r="AH327" s="22">
        <f t="shared" si="300"/>
        <v>1280470.76</v>
      </c>
      <c r="AI327" s="22">
        <f t="shared" si="301"/>
        <v>12973.24</v>
      </c>
      <c r="AJ327" s="22">
        <f t="shared" si="302"/>
        <v>492556</v>
      </c>
      <c r="AK327" s="22">
        <f t="shared" ref="AK327:AK334" si="395">IF(W327&gt;0,Q327,0)</f>
        <v>1786000</v>
      </c>
      <c r="AL327" s="22">
        <f t="shared" ref="AL327:AL334" si="396">IF(X327&gt;0,L327,0)</f>
        <v>0</v>
      </c>
      <c r="AM327" s="22">
        <f t="shared" si="303"/>
        <v>0</v>
      </c>
      <c r="AN327" s="22">
        <f t="shared" si="304"/>
        <v>0</v>
      </c>
      <c r="AO327" s="22">
        <f t="shared" si="305"/>
        <v>0</v>
      </c>
      <c r="AP327" s="22">
        <f t="shared" si="306"/>
        <v>0</v>
      </c>
      <c r="AQ327" s="22">
        <f t="shared" ref="AQ327:AQ334" si="397">IF(X327&gt;0,Q327,0)</f>
        <v>0</v>
      </c>
      <c r="AR327" s="17"/>
      <c r="AS327" s="17"/>
      <c r="AT327" s="17"/>
      <c r="AU327" s="17"/>
      <c r="AV327" s="17"/>
      <c r="AW327" s="50"/>
      <c r="AX327" s="17"/>
      <c r="AY327" s="17"/>
      <c r="AZ327" s="17"/>
      <c r="BA327" s="17"/>
      <c r="BB327" s="17"/>
      <c r="BC327" s="17"/>
    </row>
    <row r="328" spans="1:56" s="3" customFormat="1" hidden="1" x14ac:dyDescent="0.25">
      <c r="A328" s="50"/>
      <c r="B328" s="144" t="s">
        <v>60</v>
      </c>
      <c r="C328" s="19" t="s">
        <v>58</v>
      </c>
      <c r="D328" s="17"/>
      <c r="E328" s="53"/>
      <c r="F328" s="54"/>
      <c r="G328" s="55"/>
      <c r="H328" s="56"/>
      <c r="I328" s="143">
        <v>1</v>
      </c>
      <c r="J328" s="143">
        <v>1</v>
      </c>
      <c r="K328" s="143">
        <v>2</v>
      </c>
      <c r="L328" s="134">
        <v>40.6</v>
      </c>
      <c r="M328" s="28">
        <v>34038</v>
      </c>
      <c r="N328" s="87">
        <v>47000</v>
      </c>
      <c r="O328" s="60">
        <f t="shared" si="389"/>
        <v>0.98997000000000002</v>
      </c>
      <c r="P328" s="60">
        <v>1.0030000000000001E-2</v>
      </c>
      <c r="Q328" s="32">
        <f t="shared" si="390"/>
        <v>1908200</v>
      </c>
      <c r="R328" s="32">
        <f t="shared" si="391"/>
        <v>1368081.91</v>
      </c>
      <c r="S328" s="32">
        <f t="shared" si="392"/>
        <v>13860.89</v>
      </c>
      <c r="T328" s="32">
        <f t="shared" si="393"/>
        <v>526257.19999999995</v>
      </c>
      <c r="U328" s="88">
        <v>0</v>
      </c>
      <c r="V328" s="23">
        <v>44561</v>
      </c>
      <c r="W328" s="17" t="s">
        <v>59</v>
      </c>
      <c r="X328" s="17"/>
      <c r="Y328" s="17"/>
      <c r="Z328" s="17"/>
      <c r="AA328" s="17"/>
      <c r="AB328" s="17"/>
      <c r="AC328" s="17"/>
      <c r="AD328" s="22">
        <f t="shared" si="394"/>
        <v>40.6</v>
      </c>
      <c r="AE328" s="22">
        <f t="shared" si="299"/>
        <v>1381942.8</v>
      </c>
      <c r="AF328" s="22"/>
      <c r="AG328" s="22"/>
      <c r="AH328" s="22">
        <f t="shared" si="300"/>
        <v>1368081.91</v>
      </c>
      <c r="AI328" s="22">
        <f t="shared" si="301"/>
        <v>13860.89</v>
      </c>
      <c r="AJ328" s="22">
        <f t="shared" si="302"/>
        <v>526257.19999999995</v>
      </c>
      <c r="AK328" s="22">
        <f t="shared" si="395"/>
        <v>1908200</v>
      </c>
      <c r="AL328" s="22">
        <f t="shared" si="396"/>
        <v>0</v>
      </c>
      <c r="AM328" s="22">
        <f t="shared" si="303"/>
        <v>0</v>
      </c>
      <c r="AN328" s="22">
        <f t="shared" si="304"/>
        <v>0</v>
      </c>
      <c r="AO328" s="22">
        <f t="shared" si="305"/>
        <v>0</v>
      </c>
      <c r="AP328" s="22">
        <f t="shared" si="306"/>
        <v>0</v>
      </c>
      <c r="AQ328" s="22">
        <f t="shared" si="397"/>
        <v>0</v>
      </c>
      <c r="AR328" s="17"/>
      <c r="AS328" s="17"/>
      <c r="AT328" s="17"/>
      <c r="AU328" s="17"/>
      <c r="AV328" s="17"/>
      <c r="AW328" s="50"/>
      <c r="AX328" s="17"/>
      <c r="AY328" s="17"/>
      <c r="AZ328" s="17"/>
      <c r="BA328" s="17"/>
      <c r="BB328" s="17"/>
      <c r="BC328" s="17"/>
    </row>
    <row r="329" spans="1:56" s="3" customFormat="1" hidden="1" x14ac:dyDescent="0.25">
      <c r="A329" s="50"/>
      <c r="B329" s="146" t="s">
        <v>61</v>
      </c>
      <c r="C329" s="52"/>
      <c r="D329" s="17" t="s">
        <v>62</v>
      </c>
      <c r="E329" s="53"/>
      <c r="F329" s="54"/>
      <c r="G329" s="55"/>
      <c r="H329" s="56"/>
      <c r="I329" s="143">
        <v>3</v>
      </c>
      <c r="J329" s="143">
        <v>1</v>
      </c>
      <c r="K329" s="143">
        <v>3</v>
      </c>
      <c r="L329" s="134">
        <v>50.7</v>
      </c>
      <c r="M329" s="28">
        <v>34038</v>
      </c>
      <c r="N329" s="87">
        <v>47000</v>
      </c>
      <c r="O329" s="60">
        <f t="shared" si="389"/>
        <v>0.98997000000000002</v>
      </c>
      <c r="P329" s="60">
        <v>1.0030000000000001E-2</v>
      </c>
      <c r="Q329" s="32">
        <f t="shared" si="390"/>
        <v>2382900</v>
      </c>
      <c r="R329" s="32">
        <f t="shared" si="391"/>
        <v>1708417.56</v>
      </c>
      <c r="S329" s="32">
        <f t="shared" si="392"/>
        <v>17309.04</v>
      </c>
      <c r="T329" s="32">
        <f t="shared" si="393"/>
        <v>657173.4</v>
      </c>
      <c r="U329" s="88">
        <v>0</v>
      </c>
      <c r="V329" s="23">
        <v>44561</v>
      </c>
      <c r="W329" s="17"/>
      <c r="X329" s="17" t="s">
        <v>59</v>
      </c>
      <c r="Y329" s="17"/>
      <c r="Z329" s="17"/>
      <c r="AA329" s="17"/>
      <c r="AB329" s="17"/>
      <c r="AC329" s="17"/>
      <c r="AD329" s="22">
        <f t="shared" si="394"/>
        <v>0</v>
      </c>
      <c r="AE329" s="22">
        <f t="shared" si="299"/>
        <v>0</v>
      </c>
      <c r="AF329" s="22"/>
      <c r="AG329" s="22"/>
      <c r="AH329" s="22">
        <f t="shared" si="300"/>
        <v>0</v>
      </c>
      <c r="AI329" s="22">
        <f t="shared" si="301"/>
        <v>0</v>
      </c>
      <c r="AJ329" s="22">
        <f t="shared" si="302"/>
        <v>0</v>
      </c>
      <c r="AK329" s="22">
        <f t="shared" si="395"/>
        <v>0</v>
      </c>
      <c r="AL329" s="22">
        <f t="shared" si="396"/>
        <v>50.7</v>
      </c>
      <c r="AM329" s="22">
        <f t="shared" si="303"/>
        <v>1725726.6</v>
      </c>
      <c r="AN329" s="22">
        <f t="shared" si="304"/>
        <v>1708417.56</v>
      </c>
      <c r="AO329" s="22">
        <f t="shared" si="305"/>
        <v>17309.04</v>
      </c>
      <c r="AP329" s="22">
        <f t="shared" si="306"/>
        <v>657173.4</v>
      </c>
      <c r="AQ329" s="22">
        <f t="shared" si="397"/>
        <v>2382900</v>
      </c>
      <c r="AR329" s="17"/>
      <c r="AS329" s="17"/>
      <c r="AT329" s="17"/>
      <c r="AU329" s="17"/>
      <c r="AV329" s="17"/>
      <c r="AW329" s="50"/>
      <c r="AX329" s="17"/>
      <c r="AY329" s="17"/>
      <c r="AZ329" s="17"/>
      <c r="BA329" s="17"/>
      <c r="BB329" s="17"/>
      <c r="BC329" s="17"/>
    </row>
    <row r="330" spans="1:56" s="3" customFormat="1" hidden="1" x14ac:dyDescent="0.25">
      <c r="A330" s="50"/>
      <c r="B330" s="146" t="s">
        <v>63</v>
      </c>
      <c r="C330" s="19" t="s">
        <v>58</v>
      </c>
      <c r="D330" s="17"/>
      <c r="E330" s="53"/>
      <c r="F330" s="54"/>
      <c r="G330" s="55"/>
      <c r="H330" s="56"/>
      <c r="I330" s="142">
        <v>5</v>
      </c>
      <c r="J330" s="143">
        <v>1</v>
      </c>
      <c r="K330" s="142">
        <v>2</v>
      </c>
      <c r="L330" s="88">
        <v>38.299999999999997</v>
      </c>
      <c r="M330" s="28">
        <v>34038</v>
      </c>
      <c r="N330" s="87">
        <v>47000</v>
      </c>
      <c r="O330" s="60">
        <f t="shared" si="389"/>
        <v>0.98997000000000002</v>
      </c>
      <c r="P330" s="60">
        <v>1.0030000000000001E-2</v>
      </c>
      <c r="Q330" s="32">
        <f t="shared" si="390"/>
        <v>1800100</v>
      </c>
      <c r="R330" s="32">
        <f t="shared" si="391"/>
        <v>1290579.74</v>
      </c>
      <c r="S330" s="32">
        <f t="shared" si="392"/>
        <v>13075.66</v>
      </c>
      <c r="T330" s="32">
        <f t="shared" si="393"/>
        <v>496444.6</v>
      </c>
      <c r="U330" s="88">
        <v>0</v>
      </c>
      <c r="V330" s="23">
        <v>44561</v>
      </c>
      <c r="W330" s="17" t="s">
        <v>59</v>
      </c>
      <c r="X330" s="17"/>
      <c r="Y330" s="17"/>
      <c r="Z330" s="17"/>
      <c r="AA330" s="17"/>
      <c r="AB330" s="17"/>
      <c r="AC330" s="17"/>
      <c r="AD330" s="22">
        <f t="shared" si="394"/>
        <v>38.299999999999997</v>
      </c>
      <c r="AE330" s="22">
        <f t="shared" si="299"/>
        <v>1303655.3999999999</v>
      </c>
      <c r="AF330" s="22"/>
      <c r="AG330" s="22"/>
      <c r="AH330" s="22">
        <f t="shared" si="300"/>
        <v>1290579.74</v>
      </c>
      <c r="AI330" s="22">
        <f t="shared" si="301"/>
        <v>13075.66</v>
      </c>
      <c r="AJ330" s="22">
        <f t="shared" si="302"/>
        <v>496444.6</v>
      </c>
      <c r="AK330" s="22">
        <f t="shared" si="395"/>
        <v>1800100</v>
      </c>
      <c r="AL330" s="22">
        <f t="shared" si="396"/>
        <v>0</v>
      </c>
      <c r="AM330" s="22">
        <f t="shared" si="303"/>
        <v>0</v>
      </c>
      <c r="AN330" s="22">
        <f t="shared" si="304"/>
        <v>0</v>
      </c>
      <c r="AO330" s="22">
        <f t="shared" si="305"/>
        <v>0</v>
      </c>
      <c r="AP330" s="22">
        <f t="shared" si="306"/>
        <v>0</v>
      </c>
      <c r="AQ330" s="22">
        <f t="shared" si="397"/>
        <v>0</v>
      </c>
      <c r="AR330" s="17"/>
      <c r="AS330" s="17"/>
      <c r="AT330" s="17"/>
      <c r="AU330" s="17"/>
      <c r="AV330" s="17"/>
      <c r="AW330" s="50"/>
      <c r="AX330" s="17"/>
      <c r="AY330" s="17"/>
      <c r="AZ330" s="17"/>
      <c r="BA330" s="17"/>
      <c r="BB330" s="17"/>
      <c r="BC330" s="17"/>
    </row>
    <row r="331" spans="1:56" s="3" customFormat="1" hidden="1" x14ac:dyDescent="0.25">
      <c r="A331" s="50"/>
      <c r="B331" s="146" t="s">
        <v>64</v>
      </c>
      <c r="C331" s="52"/>
      <c r="D331" s="17" t="s">
        <v>62</v>
      </c>
      <c r="E331" s="53"/>
      <c r="F331" s="54"/>
      <c r="G331" s="55"/>
      <c r="H331" s="56"/>
      <c r="I331" s="143">
        <v>3</v>
      </c>
      <c r="J331" s="143">
        <v>1</v>
      </c>
      <c r="K331" s="143">
        <v>2</v>
      </c>
      <c r="L331" s="134">
        <v>38.4</v>
      </c>
      <c r="M331" s="28">
        <v>34038</v>
      </c>
      <c r="N331" s="87">
        <v>47000</v>
      </c>
      <c r="O331" s="60">
        <f t="shared" si="389"/>
        <v>0.98997000000000002</v>
      </c>
      <c r="P331" s="60">
        <v>1.0030000000000001E-2</v>
      </c>
      <c r="Q331" s="32">
        <f t="shared" si="390"/>
        <v>1804800</v>
      </c>
      <c r="R331" s="32">
        <f t="shared" si="391"/>
        <v>1293949.3999999999</v>
      </c>
      <c r="S331" s="32">
        <f t="shared" si="392"/>
        <v>13109.8</v>
      </c>
      <c r="T331" s="32">
        <f t="shared" si="393"/>
        <v>497740.79999999999</v>
      </c>
      <c r="U331" s="88">
        <v>0</v>
      </c>
      <c r="V331" s="23">
        <v>44561</v>
      </c>
      <c r="W331" s="17"/>
      <c r="X331" s="17" t="s">
        <v>59</v>
      </c>
      <c r="Y331" s="17"/>
      <c r="Z331" s="17"/>
      <c r="AA331" s="17"/>
      <c r="AB331" s="17"/>
      <c r="AC331" s="17"/>
      <c r="AD331" s="22">
        <f t="shared" si="394"/>
        <v>0</v>
      </c>
      <c r="AE331" s="22">
        <f t="shared" si="299"/>
        <v>0</v>
      </c>
      <c r="AF331" s="22"/>
      <c r="AG331" s="22"/>
      <c r="AH331" s="22">
        <f t="shared" si="300"/>
        <v>0</v>
      </c>
      <c r="AI331" s="22">
        <f t="shared" si="301"/>
        <v>0</v>
      </c>
      <c r="AJ331" s="22">
        <f t="shared" si="302"/>
        <v>0</v>
      </c>
      <c r="AK331" s="22">
        <f t="shared" si="395"/>
        <v>0</v>
      </c>
      <c r="AL331" s="22">
        <f t="shared" si="396"/>
        <v>38.4</v>
      </c>
      <c r="AM331" s="22">
        <f t="shared" si="303"/>
        <v>1307059.2</v>
      </c>
      <c r="AN331" s="22">
        <f t="shared" si="304"/>
        <v>1293949.3999999999</v>
      </c>
      <c r="AO331" s="22">
        <f t="shared" si="305"/>
        <v>13109.8</v>
      </c>
      <c r="AP331" s="22">
        <f t="shared" si="306"/>
        <v>497740.79999999999</v>
      </c>
      <c r="AQ331" s="22">
        <f t="shared" si="397"/>
        <v>1804800</v>
      </c>
      <c r="AR331" s="17"/>
      <c r="AS331" s="17"/>
      <c r="AT331" s="17"/>
      <c r="AU331" s="17"/>
      <c r="AV331" s="17"/>
      <c r="AW331" s="50"/>
      <c r="AX331" s="17"/>
      <c r="AY331" s="17"/>
      <c r="AZ331" s="17"/>
      <c r="BA331" s="17"/>
      <c r="BB331" s="17"/>
      <c r="BC331" s="17"/>
    </row>
    <row r="332" spans="1:56" s="3" customFormat="1" hidden="1" x14ac:dyDescent="0.25">
      <c r="A332" s="50"/>
      <c r="B332" s="146" t="s">
        <v>65</v>
      </c>
      <c r="C332" s="52"/>
      <c r="D332" s="17" t="s">
        <v>62</v>
      </c>
      <c r="E332" s="53"/>
      <c r="F332" s="54"/>
      <c r="G332" s="55"/>
      <c r="H332" s="56"/>
      <c r="I332" s="143">
        <v>1</v>
      </c>
      <c r="J332" s="143">
        <v>1</v>
      </c>
      <c r="K332" s="143">
        <v>2</v>
      </c>
      <c r="L332" s="134">
        <v>39.9</v>
      </c>
      <c r="M332" s="28">
        <v>34038</v>
      </c>
      <c r="N332" s="87">
        <v>47000</v>
      </c>
      <c r="O332" s="60">
        <f t="shared" si="389"/>
        <v>0.98997000000000002</v>
      </c>
      <c r="P332" s="60">
        <v>1.0030000000000001E-2</v>
      </c>
      <c r="Q332" s="32">
        <f t="shared" si="390"/>
        <v>1875300</v>
      </c>
      <c r="R332" s="32">
        <f t="shared" si="391"/>
        <v>1344494.29</v>
      </c>
      <c r="S332" s="32">
        <f t="shared" si="392"/>
        <v>13621.91</v>
      </c>
      <c r="T332" s="32">
        <f t="shared" si="393"/>
        <v>517183.8</v>
      </c>
      <c r="U332" s="88">
        <v>0</v>
      </c>
      <c r="V332" s="23">
        <v>44561</v>
      </c>
      <c r="W332" s="17"/>
      <c r="X332" s="17" t="s">
        <v>59</v>
      </c>
      <c r="Y332" s="17"/>
      <c r="Z332" s="17"/>
      <c r="AA332" s="17"/>
      <c r="AB332" s="17"/>
      <c r="AC332" s="17"/>
      <c r="AD332" s="22">
        <f t="shared" si="394"/>
        <v>0</v>
      </c>
      <c r="AE332" s="22">
        <f t="shared" ref="AE332:AE395" si="398">AD332*$AE$10</f>
        <v>0</v>
      </c>
      <c r="AF332" s="22"/>
      <c r="AG332" s="22"/>
      <c r="AH332" s="22">
        <f t="shared" ref="AH332:AH395" si="399">AE332-AI332</f>
        <v>0</v>
      </c>
      <c r="AI332" s="22">
        <f t="shared" ref="AI332:AI395" si="400">AE332*1.003%</f>
        <v>0</v>
      </c>
      <c r="AJ332" s="22">
        <f t="shared" ref="AJ332:AJ395" si="401">AK332-AE332</f>
        <v>0</v>
      </c>
      <c r="AK332" s="22">
        <f t="shared" si="395"/>
        <v>0</v>
      </c>
      <c r="AL332" s="22">
        <f t="shared" si="396"/>
        <v>39.9</v>
      </c>
      <c r="AM332" s="22">
        <f t="shared" ref="AM332:AM395" si="402">AL332*$AM$10</f>
        <v>1358116.2</v>
      </c>
      <c r="AN332" s="22">
        <f t="shared" ref="AN332:AN395" si="403">AM332-AO332</f>
        <v>1344494.29</v>
      </c>
      <c r="AO332" s="22">
        <f t="shared" ref="AO332:AO395" si="404">AM332*1.003%</f>
        <v>13621.91</v>
      </c>
      <c r="AP332" s="22">
        <f t="shared" ref="AP332:AP395" si="405">AQ332-AM332</f>
        <v>517183.8</v>
      </c>
      <c r="AQ332" s="22">
        <f t="shared" si="397"/>
        <v>1875300</v>
      </c>
      <c r="AR332" s="17"/>
      <c r="AS332" s="17"/>
      <c r="AT332" s="17"/>
      <c r="AU332" s="17"/>
      <c r="AV332" s="17"/>
      <c r="AW332" s="50"/>
      <c r="AX332" s="17"/>
      <c r="AY332" s="17"/>
      <c r="AZ332" s="17"/>
      <c r="BA332" s="17"/>
      <c r="BB332" s="17"/>
      <c r="BC332" s="17"/>
    </row>
    <row r="333" spans="1:56" s="3" customFormat="1" hidden="1" x14ac:dyDescent="0.25">
      <c r="A333" s="50"/>
      <c r="B333" s="146" t="s">
        <v>66</v>
      </c>
      <c r="C333" s="19" t="s">
        <v>58</v>
      </c>
      <c r="D333" s="17"/>
      <c r="E333" s="53"/>
      <c r="F333" s="54"/>
      <c r="G333" s="55"/>
      <c r="H333" s="56"/>
      <c r="I333" s="143">
        <v>2</v>
      </c>
      <c r="J333" s="143">
        <v>1</v>
      </c>
      <c r="K333" s="143">
        <v>3</v>
      </c>
      <c r="L333" s="134">
        <v>51.1</v>
      </c>
      <c r="M333" s="28">
        <v>34038</v>
      </c>
      <c r="N333" s="87">
        <v>47000</v>
      </c>
      <c r="O333" s="60">
        <f t="shared" si="389"/>
        <v>0.98997000000000002</v>
      </c>
      <c r="P333" s="60">
        <v>1.0030000000000001E-2</v>
      </c>
      <c r="Q333" s="32">
        <f t="shared" si="390"/>
        <v>2401700</v>
      </c>
      <c r="R333" s="32">
        <f t="shared" si="391"/>
        <v>1721896.2</v>
      </c>
      <c r="S333" s="32">
        <f t="shared" si="392"/>
        <v>17445.599999999999</v>
      </c>
      <c r="T333" s="32">
        <f t="shared" si="393"/>
        <v>662358.19999999995</v>
      </c>
      <c r="U333" s="88">
        <v>0</v>
      </c>
      <c r="V333" s="23">
        <v>44561</v>
      </c>
      <c r="W333" s="17" t="s">
        <v>59</v>
      </c>
      <c r="X333" s="17"/>
      <c r="Y333" s="17"/>
      <c r="Z333" s="17"/>
      <c r="AA333" s="17"/>
      <c r="AB333" s="17"/>
      <c r="AC333" s="17"/>
      <c r="AD333" s="22">
        <f t="shared" si="394"/>
        <v>51.1</v>
      </c>
      <c r="AE333" s="22">
        <f t="shared" si="398"/>
        <v>1739341.8</v>
      </c>
      <c r="AF333" s="22"/>
      <c r="AG333" s="22"/>
      <c r="AH333" s="22">
        <f t="shared" si="399"/>
        <v>1721896.2</v>
      </c>
      <c r="AI333" s="22">
        <f t="shared" si="400"/>
        <v>17445.599999999999</v>
      </c>
      <c r="AJ333" s="22">
        <f t="shared" si="401"/>
        <v>662358.19999999995</v>
      </c>
      <c r="AK333" s="22">
        <f t="shared" si="395"/>
        <v>2401700</v>
      </c>
      <c r="AL333" s="22">
        <f t="shared" si="396"/>
        <v>0</v>
      </c>
      <c r="AM333" s="22">
        <f t="shared" si="402"/>
        <v>0</v>
      </c>
      <c r="AN333" s="22">
        <f t="shared" si="403"/>
        <v>0</v>
      </c>
      <c r="AO333" s="22">
        <f t="shared" si="404"/>
        <v>0</v>
      </c>
      <c r="AP333" s="22">
        <f t="shared" si="405"/>
        <v>0</v>
      </c>
      <c r="AQ333" s="22">
        <f t="shared" si="397"/>
        <v>0</v>
      </c>
      <c r="AR333" s="17"/>
      <c r="AS333" s="17"/>
      <c r="AT333" s="17"/>
      <c r="AU333" s="17"/>
      <c r="AV333" s="17"/>
      <c r="AW333" s="50"/>
      <c r="AX333" s="17"/>
      <c r="AY333" s="17"/>
      <c r="AZ333" s="17"/>
      <c r="BA333" s="17"/>
      <c r="BB333" s="17"/>
      <c r="BC333" s="17"/>
    </row>
    <row r="334" spans="1:56" s="3" customFormat="1" hidden="1" x14ac:dyDescent="0.25">
      <c r="A334" s="50"/>
      <c r="B334" s="146" t="s">
        <v>67</v>
      </c>
      <c r="C334" s="52"/>
      <c r="D334" s="17" t="s">
        <v>62</v>
      </c>
      <c r="E334" s="53"/>
      <c r="F334" s="54"/>
      <c r="G334" s="55"/>
      <c r="H334" s="56"/>
      <c r="I334" s="153">
        <v>1</v>
      </c>
      <c r="J334" s="143">
        <v>1</v>
      </c>
      <c r="K334" s="142">
        <v>2</v>
      </c>
      <c r="L334" s="134">
        <v>39.1</v>
      </c>
      <c r="M334" s="28">
        <v>34038</v>
      </c>
      <c r="N334" s="87">
        <v>47000</v>
      </c>
      <c r="O334" s="60">
        <f t="shared" si="389"/>
        <v>0.98997000000000002</v>
      </c>
      <c r="P334" s="60">
        <v>1.0030000000000001E-2</v>
      </c>
      <c r="Q334" s="32">
        <f t="shared" si="390"/>
        <v>1837700</v>
      </c>
      <c r="R334" s="32">
        <f t="shared" si="391"/>
        <v>1317537.02</v>
      </c>
      <c r="S334" s="32">
        <f t="shared" si="392"/>
        <v>13348.78</v>
      </c>
      <c r="T334" s="32">
        <f t="shared" si="393"/>
        <v>506814.2</v>
      </c>
      <c r="U334" s="88">
        <v>0</v>
      </c>
      <c r="V334" s="23">
        <v>44561</v>
      </c>
      <c r="W334" s="17"/>
      <c r="X334" s="17" t="s">
        <v>59</v>
      </c>
      <c r="Y334" s="17"/>
      <c r="Z334" s="17"/>
      <c r="AA334" s="17"/>
      <c r="AB334" s="17"/>
      <c r="AC334" s="17"/>
      <c r="AD334" s="22">
        <f t="shared" si="394"/>
        <v>0</v>
      </c>
      <c r="AE334" s="22">
        <f t="shared" si="398"/>
        <v>0</v>
      </c>
      <c r="AF334" s="22"/>
      <c r="AG334" s="22"/>
      <c r="AH334" s="22">
        <f t="shared" si="399"/>
        <v>0</v>
      </c>
      <c r="AI334" s="22">
        <f t="shared" si="400"/>
        <v>0</v>
      </c>
      <c r="AJ334" s="22">
        <f t="shared" si="401"/>
        <v>0</v>
      </c>
      <c r="AK334" s="22">
        <f t="shared" si="395"/>
        <v>0</v>
      </c>
      <c r="AL334" s="22">
        <f t="shared" si="396"/>
        <v>39.1</v>
      </c>
      <c r="AM334" s="22">
        <f t="shared" si="402"/>
        <v>1330885.8</v>
      </c>
      <c r="AN334" s="22">
        <f t="shared" si="403"/>
        <v>1317537.02</v>
      </c>
      <c r="AO334" s="22">
        <f t="shared" si="404"/>
        <v>13348.78</v>
      </c>
      <c r="AP334" s="22">
        <f t="shared" si="405"/>
        <v>506814.2</v>
      </c>
      <c r="AQ334" s="22">
        <f t="shared" si="397"/>
        <v>1837700</v>
      </c>
      <c r="AR334" s="17"/>
      <c r="AS334" s="17"/>
      <c r="AT334" s="17"/>
      <c r="AU334" s="17"/>
      <c r="AV334" s="17"/>
      <c r="AW334" s="50"/>
      <c r="AX334" s="17"/>
      <c r="AY334" s="17"/>
      <c r="AZ334" s="17"/>
      <c r="BA334" s="17"/>
      <c r="BB334" s="17"/>
      <c r="BC334" s="17"/>
    </row>
    <row r="335" spans="1:56" s="3" customFormat="1" ht="15.75" hidden="1" customHeight="1" x14ac:dyDescent="0.25">
      <c r="A335" s="50">
        <v>3</v>
      </c>
      <c r="B335" s="51" t="s">
        <v>157</v>
      </c>
      <c r="C335" s="52"/>
      <c r="D335" s="17"/>
      <c r="E335" s="53">
        <v>1</v>
      </c>
      <c r="F335" s="54">
        <v>59.7</v>
      </c>
      <c r="G335" s="55">
        <v>4</v>
      </c>
      <c r="H335" s="56">
        <v>121.4</v>
      </c>
      <c r="I335" s="57">
        <f>SUM(I336:I340)</f>
        <v>9</v>
      </c>
      <c r="J335" s="57">
        <f t="shared" ref="J335:L335" si="406">SUM(J336:J340)</f>
        <v>5</v>
      </c>
      <c r="K335" s="57">
        <f t="shared" si="406"/>
        <v>9</v>
      </c>
      <c r="L335" s="58">
        <f t="shared" si="406"/>
        <v>179.3</v>
      </c>
      <c r="M335" s="64"/>
      <c r="N335" s="59"/>
      <c r="O335" s="64"/>
      <c r="P335" s="64"/>
      <c r="Q335" s="58">
        <f t="shared" ref="Q335:U335" si="407">SUM(Q336:Q340)</f>
        <v>8427100</v>
      </c>
      <c r="R335" s="58">
        <f t="shared" si="407"/>
        <v>6041800.1900000004</v>
      </c>
      <c r="S335" s="58">
        <f t="shared" si="407"/>
        <v>61213.21</v>
      </c>
      <c r="T335" s="58">
        <f t="shared" si="407"/>
        <v>2324086.6</v>
      </c>
      <c r="U335" s="58">
        <f t="shared" si="407"/>
        <v>0</v>
      </c>
      <c r="V335" s="23">
        <v>44561</v>
      </c>
      <c r="W335" s="17"/>
      <c r="X335" s="17"/>
      <c r="Y335" s="17"/>
      <c r="Z335" s="17"/>
      <c r="AA335" s="17"/>
      <c r="AB335" s="17"/>
      <c r="AC335" s="17"/>
      <c r="AD335" s="58">
        <f t="shared" ref="AD335:AZ335" si="408">SUM(AD336:AD340)</f>
        <v>57.9</v>
      </c>
      <c r="AE335" s="22">
        <f t="shared" si="398"/>
        <v>1970800.2</v>
      </c>
      <c r="AF335" s="22"/>
      <c r="AG335" s="22"/>
      <c r="AH335" s="22">
        <f t="shared" si="399"/>
        <v>1951033.07</v>
      </c>
      <c r="AI335" s="22">
        <f t="shared" si="400"/>
        <v>19767.13</v>
      </c>
      <c r="AJ335" s="22">
        <f t="shared" si="401"/>
        <v>750499.8</v>
      </c>
      <c r="AK335" s="58">
        <f t="shared" si="408"/>
        <v>2721300</v>
      </c>
      <c r="AL335" s="58">
        <f t="shared" si="408"/>
        <v>121.4</v>
      </c>
      <c r="AM335" s="22">
        <f t="shared" si="402"/>
        <v>4132213.2</v>
      </c>
      <c r="AN335" s="22">
        <f t="shared" si="403"/>
        <v>4090767.1</v>
      </c>
      <c r="AO335" s="22">
        <f t="shared" si="404"/>
        <v>41446.1</v>
      </c>
      <c r="AP335" s="22">
        <f t="shared" si="405"/>
        <v>1573586.8</v>
      </c>
      <c r="AQ335" s="58">
        <f t="shared" si="408"/>
        <v>5705800</v>
      </c>
      <c r="AR335" s="58">
        <f t="shared" si="408"/>
        <v>0</v>
      </c>
      <c r="AS335" s="58">
        <f t="shared" si="408"/>
        <v>0</v>
      </c>
      <c r="AT335" s="58">
        <f t="shared" si="408"/>
        <v>0</v>
      </c>
      <c r="AU335" s="58">
        <f t="shared" si="408"/>
        <v>0</v>
      </c>
      <c r="AV335" s="58">
        <f t="shared" si="408"/>
        <v>0</v>
      </c>
      <c r="AW335" s="58">
        <f t="shared" si="408"/>
        <v>0</v>
      </c>
      <c r="AX335" s="58">
        <f t="shared" si="408"/>
        <v>0</v>
      </c>
      <c r="AY335" s="58">
        <f t="shared" si="408"/>
        <v>0</v>
      </c>
      <c r="AZ335" s="58">
        <f t="shared" si="408"/>
        <v>0</v>
      </c>
      <c r="BA335" s="17"/>
      <c r="BB335" s="17"/>
      <c r="BC335" s="17"/>
    </row>
    <row r="336" spans="1:56" s="3" customFormat="1" hidden="1" x14ac:dyDescent="0.25">
      <c r="A336" s="50"/>
      <c r="B336" s="144" t="s">
        <v>57</v>
      </c>
      <c r="C336" s="19" t="s">
        <v>58</v>
      </c>
      <c r="D336" s="17"/>
      <c r="E336" s="53"/>
      <c r="F336" s="54"/>
      <c r="G336" s="55"/>
      <c r="H336" s="56"/>
      <c r="I336" s="142">
        <v>4</v>
      </c>
      <c r="J336" s="143">
        <v>1</v>
      </c>
      <c r="K336" s="142">
        <v>3</v>
      </c>
      <c r="L336" s="88">
        <v>57.9</v>
      </c>
      <c r="M336" s="28">
        <v>34038</v>
      </c>
      <c r="N336" s="87">
        <v>47000</v>
      </c>
      <c r="O336" s="60">
        <f t="shared" ref="O336:O340" si="409">100%-P336</f>
        <v>0.98997000000000002</v>
      </c>
      <c r="P336" s="60">
        <v>1.0030000000000001E-2</v>
      </c>
      <c r="Q336" s="32">
        <f t="shared" ref="Q336:Q340" si="410">L336*N336</f>
        <v>2721300</v>
      </c>
      <c r="R336" s="32">
        <f t="shared" ref="R336:R340" si="411">IF(N336&lt;M336,(L336*M336*O336)*N336/M336,L336*M336*O336)</f>
        <v>1951033.07</v>
      </c>
      <c r="S336" s="32">
        <f t="shared" ref="S336:S340" si="412">IF(N336&lt;M336,(L336*M336*P336)*N336/M336,L336*M336*P336)</f>
        <v>19767.13</v>
      </c>
      <c r="T336" s="32">
        <f t="shared" ref="T336:T340" si="413">Q336-R336-S336-U336</f>
        <v>750499.8</v>
      </c>
      <c r="U336" s="88">
        <v>0</v>
      </c>
      <c r="V336" s="23">
        <v>44561</v>
      </c>
      <c r="W336" s="17" t="s">
        <v>59</v>
      </c>
      <c r="X336" s="17"/>
      <c r="Y336" s="17"/>
      <c r="Z336" s="17"/>
      <c r="AA336" s="17"/>
      <c r="AB336" s="17"/>
      <c r="AC336" s="17"/>
      <c r="AD336" s="22">
        <f t="shared" ref="AD336:AD340" si="414">IF(W336&gt;0,L336,0)</f>
        <v>57.9</v>
      </c>
      <c r="AE336" s="22">
        <f t="shared" si="398"/>
        <v>1970800.2</v>
      </c>
      <c r="AF336" s="22"/>
      <c r="AG336" s="22"/>
      <c r="AH336" s="22">
        <f t="shared" si="399"/>
        <v>1951033.07</v>
      </c>
      <c r="AI336" s="22">
        <f t="shared" si="400"/>
        <v>19767.13</v>
      </c>
      <c r="AJ336" s="22">
        <f t="shared" si="401"/>
        <v>750499.8</v>
      </c>
      <c r="AK336" s="22">
        <f t="shared" ref="AK336:AK340" si="415">IF(W336&gt;0,Q336,0)</f>
        <v>2721300</v>
      </c>
      <c r="AL336" s="22">
        <f>IF(X336&gt;0,L336,0)</f>
        <v>0</v>
      </c>
      <c r="AM336" s="22">
        <f t="shared" si="402"/>
        <v>0</v>
      </c>
      <c r="AN336" s="22">
        <f t="shared" si="403"/>
        <v>0</v>
      </c>
      <c r="AO336" s="22">
        <f t="shared" si="404"/>
        <v>0</v>
      </c>
      <c r="AP336" s="22">
        <f t="shared" si="405"/>
        <v>0</v>
      </c>
      <c r="AQ336" s="22">
        <f>IF(X336&gt;0,Q336,0)</f>
        <v>0</v>
      </c>
      <c r="AR336" s="17"/>
      <c r="AS336" s="17"/>
      <c r="AT336" s="17"/>
      <c r="AU336" s="17"/>
      <c r="AV336" s="17"/>
      <c r="AW336" s="50"/>
      <c r="AX336" s="17"/>
      <c r="AY336" s="17"/>
      <c r="AZ336" s="17"/>
      <c r="BA336" s="17"/>
      <c r="BB336" s="17"/>
      <c r="BC336" s="17"/>
    </row>
    <row r="337" spans="1:55" s="3" customFormat="1" hidden="1" x14ac:dyDescent="0.25">
      <c r="A337" s="50"/>
      <c r="B337" s="144" t="s">
        <v>158</v>
      </c>
      <c r="C337" s="52"/>
      <c r="D337" s="17" t="s">
        <v>62</v>
      </c>
      <c r="E337" s="53"/>
      <c r="F337" s="54"/>
      <c r="G337" s="55"/>
      <c r="H337" s="56"/>
      <c r="I337" s="142">
        <v>1</v>
      </c>
      <c r="J337" s="143">
        <v>1</v>
      </c>
      <c r="K337" s="142">
        <v>2</v>
      </c>
      <c r="L337" s="88">
        <v>38.799999999999997</v>
      </c>
      <c r="M337" s="28">
        <v>34038</v>
      </c>
      <c r="N337" s="87">
        <v>47000</v>
      </c>
      <c r="O337" s="60">
        <f t="shared" si="409"/>
        <v>0.98997000000000002</v>
      </c>
      <c r="P337" s="60">
        <v>1.0030000000000001E-2</v>
      </c>
      <c r="Q337" s="32">
        <f t="shared" si="410"/>
        <v>1823600</v>
      </c>
      <c r="R337" s="32">
        <f t="shared" si="411"/>
        <v>1307428.04</v>
      </c>
      <c r="S337" s="32">
        <f t="shared" si="412"/>
        <v>13246.36</v>
      </c>
      <c r="T337" s="32">
        <f t="shared" si="413"/>
        <v>502925.6</v>
      </c>
      <c r="U337" s="88">
        <v>0</v>
      </c>
      <c r="V337" s="23">
        <v>44561</v>
      </c>
      <c r="W337" s="17"/>
      <c r="X337" s="17" t="s">
        <v>59</v>
      </c>
      <c r="Y337" s="17"/>
      <c r="Z337" s="17"/>
      <c r="AA337" s="17"/>
      <c r="AB337" s="17"/>
      <c r="AC337" s="17"/>
      <c r="AD337" s="22">
        <f t="shared" si="414"/>
        <v>0</v>
      </c>
      <c r="AE337" s="22">
        <f t="shared" si="398"/>
        <v>0</v>
      </c>
      <c r="AF337" s="22"/>
      <c r="AG337" s="22"/>
      <c r="AH337" s="22">
        <f t="shared" si="399"/>
        <v>0</v>
      </c>
      <c r="AI337" s="22">
        <f t="shared" si="400"/>
        <v>0</v>
      </c>
      <c r="AJ337" s="22">
        <f t="shared" si="401"/>
        <v>0</v>
      </c>
      <c r="AK337" s="22">
        <f t="shared" si="415"/>
        <v>0</v>
      </c>
      <c r="AL337" s="22">
        <f>IF(X337&gt;0,L337,0)</f>
        <v>38.799999999999997</v>
      </c>
      <c r="AM337" s="22">
        <f t="shared" si="402"/>
        <v>1320674.3999999999</v>
      </c>
      <c r="AN337" s="22">
        <f t="shared" si="403"/>
        <v>1307428.04</v>
      </c>
      <c r="AO337" s="22">
        <f t="shared" si="404"/>
        <v>13246.36</v>
      </c>
      <c r="AP337" s="22">
        <f t="shared" si="405"/>
        <v>502925.6</v>
      </c>
      <c r="AQ337" s="22">
        <f>IF(X337&gt;0,Q337,0)</f>
        <v>1823600</v>
      </c>
      <c r="AR337" s="17"/>
      <c r="AS337" s="17"/>
      <c r="AT337" s="17"/>
      <c r="AU337" s="17"/>
      <c r="AV337" s="17"/>
      <c r="AW337" s="50"/>
      <c r="AX337" s="17"/>
      <c r="AY337" s="17"/>
      <c r="AZ337" s="17"/>
      <c r="BA337" s="17"/>
      <c r="BB337" s="17"/>
      <c r="BC337" s="17"/>
    </row>
    <row r="338" spans="1:55" s="3" customFormat="1" hidden="1" x14ac:dyDescent="0.25">
      <c r="A338" s="50"/>
      <c r="B338" s="144" t="s">
        <v>60</v>
      </c>
      <c r="C338" s="52"/>
      <c r="D338" s="17" t="s">
        <v>62</v>
      </c>
      <c r="E338" s="53"/>
      <c r="F338" s="54"/>
      <c r="G338" s="55"/>
      <c r="H338" s="56"/>
      <c r="I338" s="142">
        <v>1</v>
      </c>
      <c r="J338" s="143">
        <v>1</v>
      </c>
      <c r="K338" s="142">
        <v>2</v>
      </c>
      <c r="L338" s="88">
        <v>21.4</v>
      </c>
      <c r="M338" s="28">
        <v>34038</v>
      </c>
      <c r="N338" s="87">
        <v>47000</v>
      </c>
      <c r="O338" s="60">
        <f t="shared" si="409"/>
        <v>0.98997000000000002</v>
      </c>
      <c r="P338" s="60">
        <v>1.0030000000000001E-2</v>
      </c>
      <c r="Q338" s="32">
        <f t="shared" si="410"/>
        <v>1005800</v>
      </c>
      <c r="R338" s="32">
        <f t="shared" si="411"/>
        <v>721107.22</v>
      </c>
      <c r="S338" s="32">
        <f t="shared" si="412"/>
        <v>7305.98</v>
      </c>
      <c r="T338" s="32">
        <f t="shared" si="413"/>
        <v>277386.8</v>
      </c>
      <c r="U338" s="88">
        <v>0</v>
      </c>
      <c r="V338" s="23">
        <v>44561</v>
      </c>
      <c r="W338" s="17"/>
      <c r="X338" s="17" t="s">
        <v>59</v>
      </c>
      <c r="Y338" s="17"/>
      <c r="Z338" s="17"/>
      <c r="AA338" s="17"/>
      <c r="AB338" s="17"/>
      <c r="AC338" s="17"/>
      <c r="AD338" s="22">
        <f t="shared" si="414"/>
        <v>0</v>
      </c>
      <c r="AE338" s="22">
        <f t="shared" si="398"/>
        <v>0</v>
      </c>
      <c r="AF338" s="22"/>
      <c r="AG338" s="22"/>
      <c r="AH338" s="22">
        <f t="shared" si="399"/>
        <v>0</v>
      </c>
      <c r="AI338" s="22">
        <f t="shared" si="400"/>
        <v>0</v>
      </c>
      <c r="AJ338" s="22">
        <f t="shared" si="401"/>
        <v>0</v>
      </c>
      <c r="AK338" s="22">
        <f t="shared" si="415"/>
        <v>0</v>
      </c>
      <c r="AL338" s="22">
        <f>IF(X338&gt;0,L338,0)</f>
        <v>21.4</v>
      </c>
      <c r="AM338" s="22">
        <f t="shared" si="402"/>
        <v>728413.2</v>
      </c>
      <c r="AN338" s="22">
        <f t="shared" si="403"/>
        <v>721107.22</v>
      </c>
      <c r="AO338" s="22">
        <f t="shared" si="404"/>
        <v>7305.98</v>
      </c>
      <c r="AP338" s="22">
        <f t="shared" si="405"/>
        <v>277386.8</v>
      </c>
      <c r="AQ338" s="22">
        <f>IF(X338&gt;0,Q338,0)</f>
        <v>1005800</v>
      </c>
      <c r="AR338" s="17"/>
      <c r="AS338" s="17"/>
      <c r="AT338" s="17"/>
      <c r="AU338" s="17"/>
      <c r="AV338" s="17"/>
      <c r="AW338" s="50"/>
      <c r="AX338" s="17"/>
      <c r="AY338" s="17"/>
      <c r="AZ338" s="17"/>
      <c r="BA338" s="17"/>
      <c r="BB338" s="17"/>
      <c r="BC338" s="17"/>
    </row>
    <row r="339" spans="1:55" s="3" customFormat="1" hidden="1" x14ac:dyDescent="0.25">
      <c r="A339" s="50"/>
      <c r="B339" s="144" t="s">
        <v>119</v>
      </c>
      <c r="C339" s="52"/>
      <c r="D339" s="17" t="s">
        <v>62</v>
      </c>
      <c r="E339" s="53"/>
      <c r="F339" s="54"/>
      <c r="G339" s="55"/>
      <c r="H339" s="56"/>
      <c r="I339" s="142">
        <v>1</v>
      </c>
      <c r="J339" s="143">
        <v>1</v>
      </c>
      <c r="K339" s="142">
        <v>1</v>
      </c>
      <c r="L339" s="88">
        <v>13</v>
      </c>
      <c r="M339" s="28">
        <v>34038</v>
      </c>
      <c r="N339" s="87">
        <v>47000</v>
      </c>
      <c r="O339" s="60">
        <f t="shared" si="409"/>
        <v>0.98997000000000002</v>
      </c>
      <c r="P339" s="60">
        <v>1.0030000000000001E-2</v>
      </c>
      <c r="Q339" s="32">
        <f t="shared" si="410"/>
        <v>611000</v>
      </c>
      <c r="R339" s="32">
        <f t="shared" si="411"/>
        <v>438055.79</v>
      </c>
      <c r="S339" s="32">
        <f t="shared" si="412"/>
        <v>4438.21</v>
      </c>
      <c r="T339" s="32">
        <f t="shared" si="413"/>
        <v>168506</v>
      </c>
      <c r="U339" s="88">
        <v>0</v>
      </c>
      <c r="V339" s="23">
        <v>44561</v>
      </c>
      <c r="W339" s="17"/>
      <c r="X339" s="17" t="s">
        <v>59</v>
      </c>
      <c r="Y339" s="17"/>
      <c r="Z339" s="17"/>
      <c r="AA339" s="17"/>
      <c r="AB339" s="17"/>
      <c r="AC339" s="17"/>
      <c r="AD339" s="22">
        <f t="shared" si="414"/>
        <v>0</v>
      </c>
      <c r="AE339" s="22">
        <f t="shared" si="398"/>
        <v>0</v>
      </c>
      <c r="AF339" s="22"/>
      <c r="AG339" s="22"/>
      <c r="AH339" s="22">
        <f t="shared" si="399"/>
        <v>0</v>
      </c>
      <c r="AI339" s="22">
        <f t="shared" si="400"/>
        <v>0</v>
      </c>
      <c r="AJ339" s="22">
        <f t="shared" si="401"/>
        <v>0</v>
      </c>
      <c r="AK339" s="22">
        <f t="shared" si="415"/>
        <v>0</v>
      </c>
      <c r="AL339" s="22">
        <f>IF(X339&gt;0,L339,0)</f>
        <v>13</v>
      </c>
      <c r="AM339" s="22">
        <f t="shared" si="402"/>
        <v>442494</v>
      </c>
      <c r="AN339" s="22">
        <f t="shared" si="403"/>
        <v>438055.79</v>
      </c>
      <c r="AO339" s="22">
        <f t="shared" si="404"/>
        <v>4438.21</v>
      </c>
      <c r="AP339" s="22">
        <f t="shared" si="405"/>
        <v>168506</v>
      </c>
      <c r="AQ339" s="22">
        <f>IF(X339&gt;0,Q339,0)</f>
        <v>611000</v>
      </c>
      <c r="AR339" s="17"/>
      <c r="AS339" s="17"/>
      <c r="AT339" s="17"/>
      <c r="AU339" s="17"/>
      <c r="AV339" s="17"/>
      <c r="AW339" s="50"/>
      <c r="AX339" s="17"/>
      <c r="AY339" s="17"/>
      <c r="AZ339" s="17"/>
      <c r="BA339" s="17"/>
      <c r="BB339" s="17"/>
      <c r="BC339" s="17"/>
    </row>
    <row r="340" spans="1:55" s="3" customFormat="1" hidden="1" x14ac:dyDescent="0.25">
      <c r="A340" s="50"/>
      <c r="B340" s="144" t="s">
        <v>133</v>
      </c>
      <c r="C340" s="52"/>
      <c r="D340" s="17" t="s">
        <v>62</v>
      </c>
      <c r="E340" s="53"/>
      <c r="F340" s="54"/>
      <c r="G340" s="55"/>
      <c r="H340" s="56"/>
      <c r="I340" s="142">
        <v>2</v>
      </c>
      <c r="J340" s="143">
        <v>1</v>
      </c>
      <c r="K340" s="142">
        <v>1</v>
      </c>
      <c r="L340" s="88">
        <v>48.2</v>
      </c>
      <c r="M340" s="28">
        <v>34038</v>
      </c>
      <c r="N340" s="87">
        <v>47000</v>
      </c>
      <c r="O340" s="60">
        <f t="shared" si="409"/>
        <v>0.98997000000000002</v>
      </c>
      <c r="P340" s="60">
        <v>1.0030000000000001E-2</v>
      </c>
      <c r="Q340" s="32">
        <f t="shared" si="410"/>
        <v>2265400</v>
      </c>
      <c r="R340" s="32">
        <f t="shared" si="411"/>
        <v>1624176.07</v>
      </c>
      <c r="S340" s="32">
        <f t="shared" si="412"/>
        <v>16455.53</v>
      </c>
      <c r="T340" s="32">
        <f t="shared" si="413"/>
        <v>624768.4</v>
      </c>
      <c r="U340" s="88">
        <v>0</v>
      </c>
      <c r="V340" s="23">
        <v>44561</v>
      </c>
      <c r="W340" s="17"/>
      <c r="X340" s="17" t="s">
        <v>59</v>
      </c>
      <c r="Y340" s="17"/>
      <c r="Z340" s="17"/>
      <c r="AA340" s="17"/>
      <c r="AB340" s="17"/>
      <c r="AC340" s="17"/>
      <c r="AD340" s="22">
        <f t="shared" si="414"/>
        <v>0</v>
      </c>
      <c r="AE340" s="22">
        <f t="shared" si="398"/>
        <v>0</v>
      </c>
      <c r="AF340" s="22"/>
      <c r="AG340" s="22"/>
      <c r="AH340" s="22">
        <f t="shared" si="399"/>
        <v>0</v>
      </c>
      <c r="AI340" s="22">
        <f t="shared" si="400"/>
        <v>0</v>
      </c>
      <c r="AJ340" s="22">
        <f t="shared" si="401"/>
        <v>0</v>
      </c>
      <c r="AK340" s="22">
        <f t="shared" si="415"/>
        <v>0</v>
      </c>
      <c r="AL340" s="22">
        <f>IF(X340&gt;0,L340,0)</f>
        <v>48.2</v>
      </c>
      <c r="AM340" s="22">
        <f t="shared" si="402"/>
        <v>1640631.6</v>
      </c>
      <c r="AN340" s="22">
        <f t="shared" si="403"/>
        <v>1624176.07</v>
      </c>
      <c r="AO340" s="22">
        <f t="shared" si="404"/>
        <v>16455.53</v>
      </c>
      <c r="AP340" s="22">
        <f t="shared" si="405"/>
        <v>624768.4</v>
      </c>
      <c r="AQ340" s="22">
        <f>IF(X340&gt;0,Q340,0)</f>
        <v>2265400</v>
      </c>
      <c r="AR340" s="17"/>
      <c r="AS340" s="17"/>
      <c r="AT340" s="17"/>
      <c r="AU340" s="17"/>
      <c r="AV340" s="17"/>
      <c r="AW340" s="50"/>
      <c r="AX340" s="17"/>
      <c r="AY340" s="17"/>
      <c r="AZ340" s="17"/>
      <c r="BA340" s="17"/>
      <c r="BB340" s="17"/>
      <c r="BC340" s="17"/>
    </row>
    <row r="341" spans="1:55" s="3" customFormat="1" ht="15.75" hidden="1" customHeight="1" x14ac:dyDescent="0.25">
      <c r="A341" s="50">
        <v>4</v>
      </c>
      <c r="B341" s="51" t="s">
        <v>159</v>
      </c>
      <c r="C341" s="52"/>
      <c r="D341" s="17"/>
      <c r="E341" s="53">
        <v>7</v>
      </c>
      <c r="F341" s="54">
        <v>335.4</v>
      </c>
      <c r="G341" s="55">
        <v>1</v>
      </c>
      <c r="H341" s="56">
        <v>39.700000000000003</v>
      </c>
      <c r="I341" s="57">
        <f>SUM(I342:I349)</f>
        <v>21</v>
      </c>
      <c r="J341" s="57">
        <f t="shared" ref="J341:L341" si="416">SUM(J342:J349)</f>
        <v>8</v>
      </c>
      <c r="K341" s="57">
        <f t="shared" si="416"/>
        <v>20</v>
      </c>
      <c r="L341" s="58">
        <f t="shared" si="416"/>
        <v>375.1</v>
      </c>
      <c r="M341" s="64"/>
      <c r="N341" s="66"/>
      <c r="O341" s="64"/>
      <c r="P341" s="64"/>
      <c r="Q341" s="58">
        <f t="shared" ref="Q341:U341" si="417">SUM(Q342:Q349)</f>
        <v>17629700</v>
      </c>
      <c r="R341" s="58">
        <f t="shared" si="417"/>
        <v>12639594.220000001</v>
      </c>
      <c r="S341" s="58">
        <f t="shared" si="417"/>
        <v>128059.58</v>
      </c>
      <c r="T341" s="58">
        <f t="shared" si="417"/>
        <v>4862046.2</v>
      </c>
      <c r="U341" s="58">
        <f t="shared" si="417"/>
        <v>0</v>
      </c>
      <c r="V341" s="23">
        <v>44561</v>
      </c>
      <c r="W341" s="17"/>
      <c r="X341" s="17"/>
      <c r="Y341" s="17"/>
      <c r="Z341" s="17"/>
      <c r="AA341" s="17"/>
      <c r="AB341" s="17"/>
      <c r="AC341" s="17"/>
      <c r="AD341" s="58">
        <f t="shared" ref="AD341:AZ341" si="418">SUM(AD342:AD349)</f>
        <v>335.4</v>
      </c>
      <c r="AE341" s="22">
        <f t="shared" si="398"/>
        <v>11416345.199999999</v>
      </c>
      <c r="AF341" s="22"/>
      <c r="AG341" s="22"/>
      <c r="AH341" s="22">
        <f t="shared" si="399"/>
        <v>11301839.26</v>
      </c>
      <c r="AI341" s="22">
        <f t="shared" si="400"/>
        <v>114505.94</v>
      </c>
      <c r="AJ341" s="22">
        <f t="shared" si="401"/>
        <v>4347454.8</v>
      </c>
      <c r="AK341" s="58">
        <f t="shared" si="418"/>
        <v>15763800</v>
      </c>
      <c r="AL341" s="58">
        <f t="shared" si="418"/>
        <v>39.700000000000003</v>
      </c>
      <c r="AM341" s="22">
        <f t="shared" si="402"/>
        <v>1351308.6</v>
      </c>
      <c r="AN341" s="22">
        <f t="shared" si="403"/>
        <v>1337754.97</v>
      </c>
      <c r="AO341" s="22">
        <f t="shared" si="404"/>
        <v>13553.63</v>
      </c>
      <c r="AP341" s="22">
        <f t="shared" si="405"/>
        <v>514591.4</v>
      </c>
      <c r="AQ341" s="58">
        <f t="shared" si="418"/>
        <v>1865900</v>
      </c>
      <c r="AR341" s="58">
        <f t="shared" si="418"/>
        <v>0</v>
      </c>
      <c r="AS341" s="58">
        <f t="shared" si="418"/>
        <v>0</v>
      </c>
      <c r="AT341" s="58">
        <f t="shared" si="418"/>
        <v>0</v>
      </c>
      <c r="AU341" s="58">
        <f t="shared" si="418"/>
        <v>0</v>
      </c>
      <c r="AV341" s="58">
        <f t="shared" si="418"/>
        <v>0</v>
      </c>
      <c r="AW341" s="58">
        <f t="shared" si="418"/>
        <v>0</v>
      </c>
      <c r="AX341" s="58">
        <f t="shared" si="418"/>
        <v>0</v>
      </c>
      <c r="AY341" s="58">
        <f t="shared" si="418"/>
        <v>0</v>
      </c>
      <c r="AZ341" s="58">
        <f t="shared" si="418"/>
        <v>0</v>
      </c>
      <c r="BA341" s="17"/>
      <c r="BB341" s="17"/>
      <c r="BC341" s="17"/>
    </row>
    <row r="342" spans="1:55" s="3" customFormat="1" hidden="1" x14ac:dyDescent="0.25">
      <c r="A342" s="50"/>
      <c r="B342" s="144" t="s">
        <v>57</v>
      </c>
      <c r="C342" s="19" t="s">
        <v>58</v>
      </c>
      <c r="D342" s="17"/>
      <c r="E342" s="53"/>
      <c r="F342" s="54"/>
      <c r="G342" s="55"/>
      <c r="H342" s="56"/>
      <c r="I342" s="57">
        <v>1</v>
      </c>
      <c r="J342" s="76">
        <v>1</v>
      </c>
      <c r="K342" s="66">
        <v>2</v>
      </c>
      <c r="L342" s="134">
        <v>42</v>
      </c>
      <c r="M342" s="28">
        <v>34038</v>
      </c>
      <c r="N342" s="87">
        <v>47000</v>
      </c>
      <c r="O342" s="60">
        <f t="shared" ref="O342:O349" si="419">100%-P342</f>
        <v>0.98997000000000002</v>
      </c>
      <c r="P342" s="60">
        <v>1.0030000000000001E-2</v>
      </c>
      <c r="Q342" s="32">
        <f t="shared" ref="Q342:Q349" si="420">L342*N342</f>
        <v>1974000</v>
      </c>
      <c r="R342" s="32">
        <f t="shared" ref="R342:R349" si="421">IF(N342&lt;M342,(L342*M342*O342)*N342/M342,L342*M342*O342)</f>
        <v>1415257.15</v>
      </c>
      <c r="S342" s="32">
        <f t="shared" ref="S342:S349" si="422">IF(N342&lt;M342,(L342*M342*P342)*N342/M342,L342*M342*P342)</f>
        <v>14338.85</v>
      </c>
      <c r="T342" s="32">
        <f t="shared" ref="T342:T349" si="423">Q342-R342-S342-U342</f>
        <v>544404</v>
      </c>
      <c r="U342" s="88">
        <v>0</v>
      </c>
      <c r="V342" s="23">
        <v>44561</v>
      </c>
      <c r="W342" s="17" t="s">
        <v>59</v>
      </c>
      <c r="X342" s="17"/>
      <c r="Y342" s="17"/>
      <c r="Z342" s="17"/>
      <c r="AA342" s="17"/>
      <c r="AB342" s="17"/>
      <c r="AC342" s="17"/>
      <c r="AD342" s="22">
        <f t="shared" si="394"/>
        <v>42</v>
      </c>
      <c r="AE342" s="22">
        <f t="shared" si="398"/>
        <v>1429596</v>
      </c>
      <c r="AF342" s="22"/>
      <c r="AG342" s="22"/>
      <c r="AH342" s="22">
        <f t="shared" si="399"/>
        <v>1415257.15</v>
      </c>
      <c r="AI342" s="22">
        <f t="shared" si="400"/>
        <v>14338.85</v>
      </c>
      <c r="AJ342" s="22">
        <f t="shared" si="401"/>
        <v>544404</v>
      </c>
      <c r="AK342" s="22">
        <f t="shared" ref="AK342:AK349" si="424">IF(W342&gt;0,Q342,0)</f>
        <v>1974000</v>
      </c>
      <c r="AL342" s="22">
        <f t="shared" ref="AL342:AL349" si="425">IF(X342&gt;0,L342,0)</f>
        <v>0</v>
      </c>
      <c r="AM342" s="22">
        <f t="shared" si="402"/>
        <v>0</v>
      </c>
      <c r="AN342" s="22">
        <f t="shared" si="403"/>
        <v>0</v>
      </c>
      <c r="AO342" s="22">
        <f t="shared" si="404"/>
        <v>0</v>
      </c>
      <c r="AP342" s="22">
        <f t="shared" si="405"/>
        <v>0</v>
      </c>
      <c r="AQ342" s="22">
        <f t="shared" ref="AQ342:AQ349" si="426">IF(X342&gt;0,Q342,0)</f>
        <v>0</v>
      </c>
      <c r="AR342" s="17"/>
      <c r="AS342" s="17"/>
      <c r="AT342" s="17"/>
      <c r="AU342" s="17"/>
      <c r="AV342" s="17"/>
      <c r="AW342" s="50"/>
      <c r="AX342" s="17"/>
      <c r="AY342" s="17"/>
      <c r="AZ342" s="17"/>
      <c r="BA342" s="17"/>
      <c r="BB342" s="17"/>
      <c r="BC342" s="17"/>
    </row>
    <row r="343" spans="1:55" s="3" customFormat="1" hidden="1" x14ac:dyDescent="0.25">
      <c r="A343" s="50"/>
      <c r="B343" s="144" t="s">
        <v>60</v>
      </c>
      <c r="C343" s="19" t="s">
        <v>58</v>
      </c>
      <c r="D343" s="17"/>
      <c r="E343" s="53"/>
      <c r="F343" s="54"/>
      <c r="G343" s="55"/>
      <c r="H343" s="56"/>
      <c r="I343" s="57">
        <v>3</v>
      </c>
      <c r="J343" s="76">
        <v>1</v>
      </c>
      <c r="K343" s="66">
        <v>3</v>
      </c>
      <c r="L343" s="134">
        <v>52.2</v>
      </c>
      <c r="M343" s="28">
        <v>34038</v>
      </c>
      <c r="N343" s="87">
        <v>47000</v>
      </c>
      <c r="O343" s="60">
        <f t="shared" si="419"/>
        <v>0.98997000000000002</v>
      </c>
      <c r="P343" s="60">
        <v>1.0030000000000001E-2</v>
      </c>
      <c r="Q343" s="32">
        <f t="shared" si="420"/>
        <v>2453400</v>
      </c>
      <c r="R343" s="32">
        <f t="shared" si="421"/>
        <v>1758962.46</v>
      </c>
      <c r="S343" s="32">
        <f t="shared" si="422"/>
        <v>17821.14</v>
      </c>
      <c r="T343" s="32">
        <f t="shared" si="423"/>
        <v>676616.4</v>
      </c>
      <c r="U343" s="88">
        <v>0</v>
      </c>
      <c r="V343" s="23">
        <v>44561</v>
      </c>
      <c r="W343" s="17" t="s">
        <v>59</v>
      </c>
      <c r="X343" s="17"/>
      <c r="Y343" s="17"/>
      <c r="Z343" s="17"/>
      <c r="AA343" s="17"/>
      <c r="AB343" s="17"/>
      <c r="AC343" s="17"/>
      <c r="AD343" s="22">
        <f t="shared" si="394"/>
        <v>52.2</v>
      </c>
      <c r="AE343" s="22">
        <f t="shared" si="398"/>
        <v>1776783.6</v>
      </c>
      <c r="AF343" s="22"/>
      <c r="AG343" s="22"/>
      <c r="AH343" s="22">
        <f t="shared" si="399"/>
        <v>1758962.46</v>
      </c>
      <c r="AI343" s="22">
        <f t="shared" si="400"/>
        <v>17821.14</v>
      </c>
      <c r="AJ343" s="22">
        <f t="shared" si="401"/>
        <v>676616.4</v>
      </c>
      <c r="AK343" s="22">
        <f t="shared" si="424"/>
        <v>2453400</v>
      </c>
      <c r="AL343" s="22">
        <f t="shared" si="425"/>
        <v>0</v>
      </c>
      <c r="AM343" s="22">
        <f t="shared" si="402"/>
        <v>0</v>
      </c>
      <c r="AN343" s="22">
        <f t="shared" si="403"/>
        <v>0</v>
      </c>
      <c r="AO343" s="22">
        <f t="shared" si="404"/>
        <v>0</v>
      </c>
      <c r="AP343" s="22">
        <f t="shared" si="405"/>
        <v>0</v>
      </c>
      <c r="AQ343" s="22">
        <f t="shared" si="426"/>
        <v>0</v>
      </c>
      <c r="AR343" s="17"/>
      <c r="AS343" s="17"/>
      <c r="AT343" s="17"/>
      <c r="AU343" s="17"/>
      <c r="AV343" s="17"/>
      <c r="AW343" s="50"/>
      <c r="AX343" s="17"/>
      <c r="AY343" s="17"/>
      <c r="AZ343" s="17"/>
      <c r="BA343" s="17"/>
      <c r="BB343" s="17"/>
      <c r="BC343" s="17"/>
    </row>
    <row r="344" spans="1:55" s="3" customFormat="1" hidden="1" x14ac:dyDescent="0.25">
      <c r="A344" s="50"/>
      <c r="B344" s="146" t="s">
        <v>61</v>
      </c>
      <c r="C344" s="19" t="s">
        <v>58</v>
      </c>
      <c r="D344" s="17"/>
      <c r="E344" s="53"/>
      <c r="F344" s="54"/>
      <c r="G344" s="55"/>
      <c r="H344" s="56"/>
      <c r="I344" s="57">
        <v>1</v>
      </c>
      <c r="J344" s="76">
        <v>1</v>
      </c>
      <c r="K344" s="66">
        <v>2</v>
      </c>
      <c r="L344" s="134">
        <v>42.2</v>
      </c>
      <c r="M344" s="28">
        <v>34038</v>
      </c>
      <c r="N344" s="87">
        <v>47000</v>
      </c>
      <c r="O344" s="60">
        <f t="shared" si="419"/>
        <v>0.98997000000000002</v>
      </c>
      <c r="P344" s="60">
        <v>1.0030000000000001E-2</v>
      </c>
      <c r="Q344" s="32">
        <f t="shared" si="420"/>
        <v>1983400</v>
      </c>
      <c r="R344" s="32">
        <f t="shared" si="421"/>
        <v>1421996.47</v>
      </c>
      <c r="S344" s="32">
        <f t="shared" si="422"/>
        <v>14407.13</v>
      </c>
      <c r="T344" s="32">
        <f t="shared" si="423"/>
        <v>546996.4</v>
      </c>
      <c r="U344" s="88">
        <v>0</v>
      </c>
      <c r="V344" s="23">
        <v>44561</v>
      </c>
      <c r="W344" s="17" t="s">
        <v>59</v>
      </c>
      <c r="X344" s="17"/>
      <c r="Y344" s="17"/>
      <c r="Z344" s="17"/>
      <c r="AA344" s="17"/>
      <c r="AB344" s="17"/>
      <c r="AC344" s="17"/>
      <c r="AD344" s="22">
        <f t="shared" si="394"/>
        <v>42.2</v>
      </c>
      <c r="AE344" s="22">
        <f t="shared" si="398"/>
        <v>1436403.6</v>
      </c>
      <c r="AF344" s="22"/>
      <c r="AG344" s="22"/>
      <c r="AH344" s="22">
        <f t="shared" si="399"/>
        <v>1421996.47</v>
      </c>
      <c r="AI344" s="22">
        <f t="shared" si="400"/>
        <v>14407.13</v>
      </c>
      <c r="AJ344" s="22">
        <f t="shared" si="401"/>
        <v>546996.4</v>
      </c>
      <c r="AK344" s="22">
        <f t="shared" si="424"/>
        <v>1983400</v>
      </c>
      <c r="AL344" s="22">
        <f t="shared" si="425"/>
        <v>0</v>
      </c>
      <c r="AM344" s="22">
        <f t="shared" si="402"/>
        <v>0</v>
      </c>
      <c r="AN344" s="22">
        <f t="shared" si="403"/>
        <v>0</v>
      </c>
      <c r="AO344" s="22">
        <f t="shared" si="404"/>
        <v>0</v>
      </c>
      <c r="AP344" s="22">
        <f t="shared" si="405"/>
        <v>0</v>
      </c>
      <c r="AQ344" s="22">
        <f t="shared" si="426"/>
        <v>0</v>
      </c>
      <c r="AR344" s="17"/>
      <c r="AS344" s="17"/>
      <c r="AT344" s="17"/>
      <c r="AU344" s="17"/>
      <c r="AV344" s="17"/>
      <c r="AW344" s="50"/>
      <c r="AX344" s="17"/>
      <c r="AY344" s="17"/>
      <c r="AZ344" s="17"/>
      <c r="BA344" s="17"/>
      <c r="BB344" s="17"/>
      <c r="BC344" s="17"/>
    </row>
    <row r="345" spans="1:55" s="3" customFormat="1" hidden="1" x14ac:dyDescent="0.25">
      <c r="A345" s="50"/>
      <c r="B345" s="146" t="s">
        <v>63</v>
      </c>
      <c r="C345" s="19" t="s">
        <v>58</v>
      </c>
      <c r="D345" s="17"/>
      <c r="E345" s="53"/>
      <c r="F345" s="54"/>
      <c r="G345" s="55"/>
      <c r="H345" s="56"/>
      <c r="I345" s="57">
        <v>6</v>
      </c>
      <c r="J345" s="76">
        <v>1</v>
      </c>
      <c r="K345" s="66">
        <v>3</v>
      </c>
      <c r="L345" s="134">
        <v>53.5</v>
      </c>
      <c r="M345" s="28">
        <v>34038</v>
      </c>
      <c r="N345" s="87">
        <v>47000</v>
      </c>
      <c r="O345" s="60">
        <f t="shared" si="419"/>
        <v>0.98997000000000002</v>
      </c>
      <c r="P345" s="60">
        <v>1.0030000000000001E-2</v>
      </c>
      <c r="Q345" s="32">
        <f t="shared" si="420"/>
        <v>2514500</v>
      </c>
      <c r="R345" s="32">
        <f t="shared" si="421"/>
        <v>1802768.04</v>
      </c>
      <c r="S345" s="32">
        <f t="shared" si="422"/>
        <v>18264.96</v>
      </c>
      <c r="T345" s="32">
        <f t="shared" si="423"/>
        <v>693467</v>
      </c>
      <c r="U345" s="88">
        <v>0</v>
      </c>
      <c r="V345" s="23">
        <v>44561</v>
      </c>
      <c r="W345" s="17" t="s">
        <v>59</v>
      </c>
      <c r="X345" s="17"/>
      <c r="Y345" s="17"/>
      <c r="Z345" s="17"/>
      <c r="AA345" s="17"/>
      <c r="AB345" s="17"/>
      <c r="AC345" s="17"/>
      <c r="AD345" s="22">
        <f t="shared" si="394"/>
        <v>53.5</v>
      </c>
      <c r="AE345" s="22">
        <f t="shared" si="398"/>
        <v>1821033</v>
      </c>
      <c r="AF345" s="22"/>
      <c r="AG345" s="22"/>
      <c r="AH345" s="22">
        <f t="shared" si="399"/>
        <v>1802768.04</v>
      </c>
      <c r="AI345" s="22">
        <f t="shared" si="400"/>
        <v>18264.96</v>
      </c>
      <c r="AJ345" s="22">
        <f t="shared" si="401"/>
        <v>693467</v>
      </c>
      <c r="AK345" s="22">
        <f t="shared" si="424"/>
        <v>2514500</v>
      </c>
      <c r="AL345" s="22">
        <f t="shared" si="425"/>
        <v>0</v>
      </c>
      <c r="AM345" s="22">
        <f t="shared" si="402"/>
        <v>0</v>
      </c>
      <c r="AN345" s="22">
        <f t="shared" si="403"/>
        <v>0</v>
      </c>
      <c r="AO345" s="22">
        <f t="shared" si="404"/>
        <v>0</v>
      </c>
      <c r="AP345" s="22">
        <f t="shared" si="405"/>
        <v>0</v>
      </c>
      <c r="AQ345" s="22">
        <f t="shared" si="426"/>
        <v>0</v>
      </c>
      <c r="AR345" s="17"/>
      <c r="AS345" s="17"/>
      <c r="AT345" s="17"/>
      <c r="AU345" s="17"/>
      <c r="AV345" s="17"/>
      <c r="AW345" s="50"/>
      <c r="AX345" s="17"/>
      <c r="AY345" s="17"/>
      <c r="AZ345" s="17"/>
      <c r="BA345" s="17"/>
      <c r="BB345" s="17"/>
      <c r="BC345" s="17"/>
    </row>
    <row r="346" spans="1:55" s="3" customFormat="1" hidden="1" x14ac:dyDescent="0.25">
      <c r="A346" s="50"/>
      <c r="B346" s="146" t="s">
        <v>64</v>
      </c>
      <c r="C346" s="19" t="s">
        <v>58</v>
      </c>
      <c r="D346" s="17"/>
      <c r="E346" s="53"/>
      <c r="F346" s="54"/>
      <c r="G346" s="55"/>
      <c r="H346" s="56"/>
      <c r="I346" s="57">
        <v>3</v>
      </c>
      <c r="J346" s="76">
        <v>1</v>
      </c>
      <c r="K346" s="66">
        <v>3</v>
      </c>
      <c r="L346" s="134">
        <v>52.3</v>
      </c>
      <c r="M346" s="28">
        <v>34038</v>
      </c>
      <c r="N346" s="87">
        <v>47000</v>
      </c>
      <c r="O346" s="60">
        <f t="shared" si="419"/>
        <v>0.98997000000000002</v>
      </c>
      <c r="P346" s="60">
        <v>1.0030000000000001E-2</v>
      </c>
      <c r="Q346" s="32">
        <f t="shared" si="420"/>
        <v>2458100</v>
      </c>
      <c r="R346" s="32">
        <f t="shared" si="421"/>
        <v>1762332.12</v>
      </c>
      <c r="S346" s="32">
        <f t="shared" si="422"/>
        <v>17855.28</v>
      </c>
      <c r="T346" s="32">
        <f t="shared" si="423"/>
        <v>677912.6</v>
      </c>
      <c r="U346" s="88">
        <v>0</v>
      </c>
      <c r="V346" s="23">
        <v>44561</v>
      </c>
      <c r="W346" s="17" t="s">
        <v>59</v>
      </c>
      <c r="X346" s="17"/>
      <c r="Y346" s="17"/>
      <c r="Z346" s="17"/>
      <c r="AA346" s="17"/>
      <c r="AB346" s="17"/>
      <c r="AC346" s="17"/>
      <c r="AD346" s="22">
        <f t="shared" si="394"/>
        <v>52.3</v>
      </c>
      <c r="AE346" s="22">
        <f t="shared" si="398"/>
        <v>1780187.4</v>
      </c>
      <c r="AF346" s="22"/>
      <c r="AG346" s="22"/>
      <c r="AH346" s="22">
        <f t="shared" si="399"/>
        <v>1762332.12</v>
      </c>
      <c r="AI346" s="22">
        <f t="shared" si="400"/>
        <v>17855.28</v>
      </c>
      <c r="AJ346" s="22">
        <f t="shared" si="401"/>
        <v>677912.6</v>
      </c>
      <c r="AK346" s="22">
        <f t="shared" si="424"/>
        <v>2458100</v>
      </c>
      <c r="AL346" s="22">
        <f t="shared" si="425"/>
        <v>0</v>
      </c>
      <c r="AM346" s="22">
        <f t="shared" si="402"/>
        <v>0</v>
      </c>
      <c r="AN346" s="22">
        <f t="shared" si="403"/>
        <v>0</v>
      </c>
      <c r="AO346" s="22">
        <f t="shared" si="404"/>
        <v>0</v>
      </c>
      <c r="AP346" s="22">
        <f t="shared" si="405"/>
        <v>0</v>
      </c>
      <c r="AQ346" s="22">
        <f t="shared" si="426"/>
        <v>0</v>
      </c>
      <c r="AR346" s="17"/>
      <c r="AS346" s="17"/>
      <c r="AT346" s="17"/>
      <c r="AU346" s="17"/>
      <c r="AV346" s="17"/>
      <c r="AW346" s="50"/>
      <c r="AX346" s="17"/>
      <c r="AY346" s="17"/>
      <c r="AZ346" s="17"/>
      <c r="BA346" s="17"/>
      <c r="BB346" s="17"/>
      <c r="BC346" s="17"/>
    </row>
    <row r="347" spans="1:55" s="3" customFormat="1" hidden="1" x14ac:dyDescent="0.25">
      <c r="A347" s="50"/>
      <c r="B347" s="146" t="s">
        <v>65</v>
      </c>
      <c r="C347" s="45"/>
      <c r="D347" s="52" t="s">
        <v>62</v>
      </c>
      <c r="E347" s="53"/>
      <c r="F347" s="54"/>
      <c r="G347" s="55"/>
      <c r="H347" s="56"/>
      <c r="I347" s="57">
        <v>3</v>
      </c>
      <c r="J347" s="76">
        <v>1</v>
      </c>
      <c r="K347" s="66">
        <v>2</v>
      </c>
      <c r="L347" s="134">
        <v>39.700000000000003</v>
      </c>
      <c r="M347" s="28">
        <v>34038</v>
      </c>
      <c r="N347" s="87">
        <v>47000</v>
      </c>
      <c r="O347" s="60">
        <f t="shared" si="419"/>
        <v>0.98997000000000002</v>
      </c>
      <c r="P347" s="60">
        <v>1.0030000000000001E-2</v>
      </c>
      <c r="Q347" s="32">
        <f t="shared" si="420"/>
        <v>1865900</v>
      </c>
      <c r="R347" s="32">
        <f t="shared" si="421"/>
        <v>1337754.97</v>
      </c>
      <c r="S347" s="32">
        <f t="shared" si="422"/>
        <v>13553.63</v>
      </c>
      <c r="T347" s="32">
        <f t="shared" si="423"/>
        <v>514591.4</v>
      </c>
      <c r="U347" s="88">
        <v>0</v>
      </c>
      <c r="V347" s="23">
        <v>44561</v>
      </c>
      <c r="W347" s="17"/>
      <c r="X347" s="17" t="s">
        <v>59</v>
      </c>
      <c r="Y347" s="17"/>
      <c r="Z347" s="17"/>
      <c r="AA347" s="17"/>
      <c r="AB347" s="17"/>
      <c r="AC347" s="17"/>
      <c r="AD347" s="22">
        <f t="shared" si="394"/>
        <v>0</v>
      </c>
      <c r="AE347" s="22">
        <f t="shared" si="398"/>
        <v>0</v>
      </c>
      <c r="AF347" s="22"/>
      <c r="AG347" s="22"/>
      <c r="AH347" s="22">
        <f t="shared" si="399"/>
        <v>0</v>
      </c>
      <c r="AI347" s="22">
        <f t="shared" si="400"/>
        <v>0</v>
      </c>
      <c r="AJ347" s="22">
        <f t="shared" si="401"/>
        <v>0</v>
      </c>
      <c r="AK347" s="22">
        <f t="shared" si="424"/>
        <v>0</v>
      </c>
      <c r="AL347" s="22">
        <f t="shared" si="425"/>
        <v>39.700000000000003</v>
      </c>
      <c r="AM347" s="22">
        <f t="shared" si="402"/>
        <v>1351308.6</v>
      </c>
      <c r="AN347" s="22">
        <f t="shared" si="403"/>
        <v>1337754.97</v>
      </c>
      <c r="AO347" s="22">
        <f t="shared" si="404"/>
        <v>13553.63</v>
      </c>
      <c r="AP347" s="22">
        <f t="shared" si="405"/>
        <v>514591.4</v>
      </c>
      <c r="AQ347" s="22">
        <f t="shared" si="426"/>
        <v>1865900</v>
      </c>
      <c r="AR347" s="17"/>
      <c r="AS347" s="17"/>
      <c r="AT347" s="17"/>
      <c r="AU347" s="17"/>
      <c r="AV347" s="17"/>
      <c r="AW347" s="50"/>
      <c r="AX347" s="17"/>
      <c r="AY347" s="17"/>
      <c r="AZ347" s="17"/>
      <c r="BA347" s="17"/>
      <c r="BB347" s="17"/>
      <c r="BC347" s="17"/>
    </row>
    <row r="348" spans="1:55" s="3" customFormat="1" hidden="1" x14ac:dyDescent="0.25">
      <c r="A348" s="50"/>
      <c r="B348" s="146" t="s">
        <v>66</v>
      </c>
      <c r="C348" s="19" t="s">
        <v>58</v>
      </c>
      <c r="D348" s="17"/>
      <c r="E348" s="53"/>
      <c r="F348" s="54"/>
      <c r="G348" s="55"/>
      <c r="H348" s="56"/>
      <c r="I348" s="57">
        <v>2</v>
      </c>
      <c r="J348" s="76">
        <v>1</v>
      </c>
      <c r="K348" s="66">
        <v>3</v>
      </c>
      <c r="L348" s="134">
        <v>52.8</v>
      </c>
      <c r="M348" s="28">
        <v>34038</v>
      </c>
      <c r="N348" s="87">
        <v>47000</v>
      </c>
      <c r="O348" s="60">
        <f t="shared" si="419"/>
        <v>0.98997000000000002</v>
      </c>
      <c r="P348" s="60">
        <v>1.0030000000000001E-2</v>
      </c>
      <c r="Q348" s="32">
        <f t="shared" si="420"/>
        <v>2481600</v>
      </c>
      <c r="R348" s="32">
        <f t="shared" si="421"/>
        <v>1779180.42</v>
      </c>
      <c r="S348" s="32">
        <f t="shared" si="422"/>
        <v>18025.98</v>
      </c>
      <c r="T348" s="32">
        <f t="shared" si="423"/>
        <v>684393.6</v>
      </c>
      <c r="U348" s="88">
        <v>0</v>
      </c>
      <c r="V348" s="23">
        <v>44561</v>
      </c>
      <c r="W348" s="17" t="s">
        <v>59</v>
      </c>
      <c r="X348" s="17"/>
      <c r="Y348" s="17"/>
      <c r="Z348" s="17"/>
      <c r="AA348" s="17"/>
      <c r="AB348" s="17"/>
      <c r="AC348" s="17"/>
      <c r="AD348" s="22">
        <f t="shared" si="394"/>
        <v>52.8</v>
      </c>
      <c r="AE348" s="22">
        <f t="shared" si="398"/>
        <v>1797206.4</v>
      </c>
      <c r="AF348" s="22"/>
      <c r="AG348" s="22"/>
      <c r="AH348" s="22">
        <f t="shared" si="399"/>
        <v>1779180.42</v>
      </c>
      <c r="AI348" s="22">
        <f t="shared" si="400"/>
        <v>18025.98</v>
      </c>
      <c r="AJ348" s="22">
        <f t="shared" si="401"/>
        <v>684393.6</v>
      </c>
      <c r="AK348" s="22">
        <f t="shared" si="424"/>
        <v>2481600</v>
      </c>
      <c r="AL348" s="22">
        <f t="shared" si="425"/>
        <v>0</v>
      </c>
      <c r="AM348" s="22">
        <f t="shared" si="402"/>
        <v>0</v>
      </c>
      <c r="AN348" s="22">
        <f t="shared" si="403"/>
        <v>0</v>
      </c>
      <c r="AO348" s="22">
        <f t="shared" si="404"/>
        <v>0</v>
      </c>
      <c r="AP348" s="22">
        <f t="shared" si="405"/>
        <v>0</v>
      </c>
      <c r="AQ348" s="22">
        <f t="shared" si="426"/>
        <v>0</v>
      </c>
      <c r="AR348" s="17"/>
      <c r="AS348" s="17"/>
      <c r="AT348" s="17"/>
      <c r="AU348" s="17"/>
      <c r="AV348" s="17"/>
      <c r="AW348" s="50"/>
      <c r="AX348" s="17"/>
      <c r="AY348" s="17"/>
      <c r="AZ348" s="17"/>
      <c r="BA348" s="17"/>
      <c r="BB348" s="17"/>
      <c r="BC348" s="17"/>
    </row>
    <row r="349" spans="1:55" s="3" customFormat="1" hidden="1" x14ac:dyDescent="0.25">
      <c r="A349" s="50"/>
      <c r="B349" s="146" t="s">
        <v>67</v>
      </c>
      <c r="C349" s="19" t="s">
        <v>58</v>
      </c>
      <c r="D349" s="17"/>
      <c r="E349" s="53"/>
      <c r="F349" s="54"/>
      <c r="G349" s="55"/>
      <c r="H349" s="56"/>
      <c r="I349" s="57">
        <v>2</v>
      </c>
      <c r="J349" s="76">
        <v>1</v>
      </c>
      <c r="K349" s="66">
        <v>2</v>
      </c>
      <c r="L349" s="134">
        <v>40.4</v>
      </c>
      <c r="M349" s="28">
        <v>34038</v>
      </c>
      <c r="N349" s="87">
        <v>47000</v>
      </c>
      <c r="O349" s="60">
        <f t="shared" si="419"/>
        <v>0.98997000000000002</v>
      </c>
      <c r="P349" s="60">
        <v>1.0030000000000001E-2</v>
      </c>
      <c r="Q349" s="32">
        <f t="shared" si="420"/>
        <v>1898800</v>
      </c>
      <c r="R349" s="32">
        <f t="shared" si="421"/>
        <v>1361342.59</v>
      </c>
      <c r="S349" s="32">
        <f t="shared" si="422"/>
        <v>13792.61</v>
      </c>
      <c r="T349" s="32">
        <f t="shared" si="423"/>
        <v>523664.8</v>
      </c>
      <c r="U349" s="88">
        <v>0</v>
      </c>
      <c r="V349" s="23">
        <v>44561</v>
      </c>
      <c r="W349" s="17" t="s">
        <v>59</v>
      </c>
      <c r="X349" s="17"/>
      <c r="Y349" s="17"/>
      <c r="Z349" s="17"/>
      <c r="AA349" s="17"/>
      <c r="AB349" s="17"/>
      <c r="AC349" s="17"/>
      <c r="AD349" s="22">
        <f t="shared" si="394"/>
        <v>40.4</v>
      </c>
      <c r="AE349" s="22">
        <f t="shared" si="398"/>
        <v>1375135.2</v>
      </c>
      <c r="AF349" s="22"/>
      <c r="AG349" s="22"/>
      <c r="AH349" s="22">
        <f t="shared" si="399"/>
        <v>1361342.59</v>
      </c>
      <c r="AI349" s="22">
        <f t="shared" si="400"/>
        <v>13792.61</v>
      </c>
      <c r="AJ349" s="22">
        <f t="shared" si="401"/>
        <v>523664.8</v>
      </c>
      <c r="AK349" s="22">
        <f t="shared" si="424"/>
        <v>1898800</v>
      </c>
      <c r="AL349" s="22">
        <f t="shared" si="425"/>
        <v>0</v>
      </c>
      <c r="AM349" s="22">
        <f t="shared" si="402"/>
        <v>0</v>
      </c>
      <c r="AN349" s="22">
        <f t="shared" si="403"/>
        <v>0</v>
      </c>
      <c r="AO349" s="22">
        <f t="shared" si="404"/>
        <v>0</v>
      </c>
      <c r="AP349" s="22">
        <f t="shared" si="405"/>
        <v>0</v>
      </c>
      <c r="AQ349" s="22">
        <f t="shared" si="426"/>
        <v>0</v>
      </c>
      <c r="AR349" s="17"/>
      <c r="AS349" s="17"/>
      <c r="AT349" s="17"/>
      <c r="AU349" s="17"/>
      <c r="AV349" s="17"/>
      <c r="AW349" s="50"/>
      <c r="AX349" s="17"/>
      <c r="AY349" s="17"/>
      <c r="AZ349" s="17"/>
      <c r="BA349" s="17"/>
      <c r="BB349" s="17"/>
      <c r="BC349" s="17"/>
    </row>
    <row r="350" spans="1:55" s="35" customFormat="1" ht="15.75" hidden="1" customHeight="1" x14ac:dyDescent="0.25">
      <c r="A350" s="48">
        <v>5</v>
      </c>
      <c r="B350" s="49" t="s">
        <v>160</v>
      </c>
      <c r="C350" s="40"/>
      <c r="D350" s="24"/>
      <c r="E350" s="41">
        <v>10</v>
      </c>
      <c r="F350" s="67">
        <v>255</v>
      </c>
      <c r="G350" s="46">
        <v>5</v>
      </c>
      <c r="H350" s="24">
        <v>198.6</v>
      </c>
      <c r="I350" s="68">
        <f>SUM(I351:I365)</f>
        <v>49</v>
      </c>
      <c r="J350" s="68">
        <f t="shared" ref="J350:L350" si="427">SUM(J351:J365)</f>
        <v>15</v>
      </c>
      <c r="K350" s="68">
        <f t="shared" si="427"/>
        <v>22</v>
      </c>
      <c r="L350" s="69">
        <f t="shared" si="427"/>
        <v>453.6</v>
      </c>
      <c r="M350" s="45"/>
      <c r="N350" s="46"/>
      <c r="O350" s="45"/>
      <c r="P350" s="45"/>
      <c r="Q350" s="69">
        <f t="shared" ref="Q350:U350" si="428">SUM(Q351:Q365)</f>
        <v>21319200</v>
      </c>
      <c r="R350" s="69">
        <f t="shared" si="428"/>
        <v>15284777.25</v>
      </c>
      <c r="S350" s="69">
        <f t="shared" si="428"/>
        <v>154859.54999999999</v>
      </c>
      <c r="T350" s="69">
        <f t="shared" si="428"/>
        <v>5879563.2000000002</v>
      </c>
      <c r="U350" s="69">
        <f t="shared" si="428"/>
        <v>0</v>
      </c>
      <c r="V350" s="23">
        <v>44561</v>
      </c>
      <c r="W350" s="24"/>
      <c r="X350" s="24"/>
      <c r="Y350" s="24"/>
      <c r="Z350" s="24"/>
      <c r="AA350" s="24"/>
      <c r="AB350" s="24"/>
      <c r="AC350" s="24"/>
      <c r="AD350" s="69">
        <f t="shared" ref="AD350:AZ350" si="429">SUM(AD351:AD365)</f>
        <v>255</v>
      </c>
      <c r="AE350" s="22">
        <f t="shared" si="398"/>
        <v>8679690</v>
      </c>
      <c r="AF350" s="22"/>
      <c r="AG350" s="22"/>
      <c r="AH350" s="22">
        <f t="shared" si="399"/>
        <v>8592632.7100000009</v>
      </c>
      <c r="AI350" s="22">
        <f t="shared" si="400"/>
        <v>87057.29</v>
      </c>
      <c r="AJ350" s="22">
        <f t="shared" si="401"/>
        <v>3305310</v>
      </c>
      <c r="AK350" s="69">
        <f t="shared" si="429"/>
        <v>11985000</v>
      </c>
      <c r="AL350" s="69">
        <f t="shared" si="429"/>
        <v>198.6</v>
      </c>
      <c r="AM350" s="22">
        <f t="shared" si="402"/>
        <v>6759946.7999999998</v>
      </c>
      <c r="AN350" s="22">
        <f t="shared" si="403"/>
        <v>6692144.5300000003</v>
      </c>
      <c r="AO350" s="22">
        <f t="shared" si="404"/>
        <v>67802.27</v>
      </c>
      <c r="AP350" s="22">
        <f t="shared" si="405"/>
        <v>2574253.2000000002</v>
      </c>
      <c r="AQ350" s="69">
        <f t="shared" si="429"/>
        <v>9334200</v>
      </c>
      <c r="AR350" s="69">
        <f t="shared" si="429"/>
        <v>0</v>
      </c>
      <c r="AS350" s="69">
        <f t="shared" si="429"/>
        <v>0</v>
      </c>
      <c r="AT350" s="69">
        <f t="shared" si="429"/>
        <v>0</v>
      </c>
      <c r="AU350" s="69">
        <f t="shared" si="429"/>
        <v>0</v>
      </c>
      <c r="AV350" s="69">
        <f t="shared" si="429"/>
        <v>0</v>
      </c>
      <c r="AW350" s="69">
        <f t="shared" si="429"/>
        <v>0</v>
      </c>
      <c r="AX350" s="69">
        <f t="shared" si="429"/>
        <v>0</v>
      </c>
      <c r="AY350" s="69">
        <f t="shared" si="429"/>
        <v>0</v>
      </c>
      <c r="AZ350" s="69">
        <f t="shared" si="429"/>
        <v>0</v>
      </c>
      <c r="BA350" s="24"/>
      <c r="BB350" s="24"/>
      <c r="BC350" s="24"/>
    </row>
    <row r="351" spans="1:55" s="3" customFormat="1" hidden="1" x14ac:dyDescent="0.25">
      <c r="A351" s="50"/>
      <c r="B351" s="146" t="s">
        <v>57</v>
      </c>
      <c r="C351" s="52"/>
      <c r="D351" s="52" t="s">
        <v>62</v>
      </c>
      <c r="E351" s="53"/>
      <c r="F351" s="54"/>
      <c r="G351" s="66"/>
      <c r="H351" s="17"/>
      <c r="I351" s="143">
        <v>6</v>
      </c>
      <c r="J351" s="76">
        <v>1</v>
      </c>
      <c r="K351" s="66">
        <v>1</v>
      </c>
      <c r="L351" s="134">
        <v>26.2</v>
      </c>
      <c r="M351" s="28">
        <v>34038</v>
      </c>
      <c r="N351" s="87">
        <v>47000</v>
      </c>
      <c r="O351" s="60">
        <f t="shared" ref="O351:O365" si="430">100%-P351</f>
        <v>0.98997000000000002</v>
      </c>
      <c r="P351" s="60">
        <v>1.0030000000000001E-2</v>
      </c>
      <c r="Q351" s="32">
        <f t="shared" ref="Q351:Q365" si="431">L351*N351</f>
        <v>1231400</v>
      </c>
      <c r="R351" s="32">
        <f t="shared" ref="R351:R365" si="432">IF(N351&lt;M351,(L351*M351*O351)*N351/M351,L351*M351*O351)</f>
        <v>882850.89</v>
      </c>
      <c r="S351" s="32">
        <f t="shared" ref="S351:S365" si="433">IF(N351&lt;M351,(L351*M351*P351)*N351/M351,L351*M351*P351)</f>
        <v>8944.7099999999991</v>
      </c>
      <c r="T351" s="32">
        <f t="shared" ref="T351:T365" si="434">Q351-R351-S351-U351</f>
        <v>339604.4</v>
      </c>
      <c r="U351" s="88">
        <v>0</v>
      </c>
      <c r="V351" s="23">
        <v>44561</v>
      </c>
      <c r="W351" s="17"/>
      <c r="X351" s="17" t="s">
        <v>161</v>
      </c>
      <c r="Y351" s="17"/>
      <c r="Z351" s="17"/>
      <c r="AA351" s="17"/>
      <c r="AB351" s="17"/>
      <c r="AC351" s="17"/>
      <c r="AD351" s="22">
        <f t="shared" ref="AD351:AD365" si="435">IF(W351&gt;0,L351,0)</f>
        <v>0</v>
      </c>
      <c r="AE351" s="22">
        <f t="shared" si="398"/>
        <v>0</v>
      </c>
      <c r="AF351" s="22"/>
      <c r="AG351" s="22"/>
      <c r="AH351" s="22">
        <f t="shared" si="399"/>
        <v>0</v>
      </c>
      <c r="AI351" s="22">
        <f t="shared" si="400"/>
        <v>0</v>
      </c>
      <c r="AJ351" s="22">
        <f t="shared" si="401"/>
        <v>0</v>
      </c>
      <c r="AK351" s="22">
        <f t="shared" ref="AK351:AK365" si="436">IF(W351&gt;0,Q351,0)</f>
        <v>0</v>
      </c>
      <c r="AL351" s="22">
        <f t="shared" ref="AL351:AL365" si="437">IF(X351&gt;0,L351,0)</f>
        <v>26.2</v>
      </c>
      <c r="AM351" s="22">
        <f t="shared" si="402"/>
        <v>891795.6</v>
      </c>
      <c r="AN351" s="22">
        <f t="shared" si="403"/>
        <v>882850.89</v>
      </c>
      <c r="AO351" s="22">
        <f t="shared" si="404"/>
        <v>8944.7099999999991</v>
      </c>
      <c r="AP351" s="22">
        <f t="shared" si="405"/>
        <v>339604.4</v>
      </c>
      <c r="AQ351" s="22">
        <f t="shared" ref="AQ351:AQ365" si="438">IF(X351&gt;0,Q351,0)</f>
        <v>1231400</v>
      </c>
      <c r="AR351" s="17"/>
      <c r="AS351" s="17"/>
      <c r="AT351" s="17"/>
      <c r="AU351" s="17"/>
      <c r="AV351" s="17"/>
      <c r="AW351" s="50"/>
      <c r="AX351" s="17"/>
      <c r="AY351" s="17"/>
      <c r="AZ351" s="17"/>
      <c r="BA351" s="17"/>
      <c r="BB351" s="17"/>
      <c r="BC351" s="17"/>
    </row>
    <row r="352" spans="1:55" s="3" customFormat="1" hidden="1" x14ac:dyDescent="0.25">
      <c r="A352" s="50"/>
      <c r="B352" s="146" t="s">
        <v>60</v>
      </c>
      <c r="C352" s="52"/>
      <c r="D352" s="52" t="s">
        <v>62</v>
      </c>
      <c r="E352" s="53"/>
      <c r="F352" s="54"/>
      <c r="G352" s="66"/>
      <c r="H352" s="17"/>
      <c r="I352" s="143">
        <v>9</v>
      </c>
      <c r="J352" s="76">
        <v>1</v>
      </c>
      <c r="K352" s="66">
        <v>2</v>
      </c>
      <c r="L352" s="134">
        <v>43.8</v>
      </c>
      <c r="M352" s="28">
        <v>34038</v>
      </c>
      <c r="N352" s="87">
        <v>47000</v>
      </c>
      <c r="O352" s="60">
        <f t="shared" si="430"/>
        <v>0.98997000000000002</v>
      </c>
      <c r="P352" s="60">
        <v>1.0030000000000001E-2</v>
      </c>
      <c r="Q352" s="32">
        <f t="shared" si="431"/>
        <v>2058600</v>
      </c>
      <c r="R352" s="32">
        <f t="shared" si="432"/>
        <v>1475911.03</v>
      </c>
      <c r="S352" s="32">
        <f t="shared" si="433"/>
        <v>14953.37</v>
      </c>
      <c r="T352" s="32">
        <f t="shared" si="434"/>
        <v>567735.6</v>
      </c>
      <c r="U352" s="88">
        <v>0</v>
      </c>
      <c r="V352" s="23">
        <v>44561</v>
      </c>
      <c r="W352" s="17"/>
      <c r="X352" s="17" t="s">
        <v>161</v>
      </c>
      <c r="Y352" s="17"/>
      <c r="Z352" s="17"/>
      <c r="AA352" s="17"/>
      <c r="AB352" s="17"/>
      <c r="AC352" s="17"/>
      <c r="AD352" s="22">
        <f t="shared" si="435"/>
        <v>0</v>
      </c>
      <c r="AE352" s="22">
        <f t="shared" si="398"/>
        <v>0</v>
      </c>
      <c r="AF352" s="22"/>
      <c r="AG352" s="22"/>
      <c r="AH352" s="22">
        <f t="shared" si="399"/>
        <v>0</v>
      </c>
      <c r="AI352" s="22">
        <f t="shared" si="400"/>
        <v>0</v>
      </c>
      <c r="AJ352" s="22">
        <f t="shared" si="401"/>
        <v>0</v>
      </c>
      <c r="AK352" s="22">
        <f t="shared" si="436"/>
        <v>0</v>
      </c>
      <c r="AL352" s="22">
        <f t="shared" si="437"/>
        <v>43.8</v>
      </c>
      <c r="AM352" s="22">
        <f t="shared" si="402"/>
        <v>1490864.4</v>
      </c>
      <c r="AN352" s="22">
        <f t="shared" si="403"/>
        <v>1475911.03</v>
      </c>
      <c r="AO352" s="22">
        <f t="shared" si="404"/>
        <v>14953.37</v>
      </c>
      <c r="AP352" s="22">
        <f t="shared" si="405"/>
        <v>567735.6</v>
      </c>
      <c r="AQ352" s="22">
        <f t="shared" si="438"/>
        <v>2058600</v>
      </c>
      <c r="AR352" s="17"/>
      <c r="AS352" s="17"/>
      <c r="AT352" s="17"/>
      <c r="AU352" s="17"/>
      <c r="AV352" s="17"/>
      <c r="AW352" s="50"/>
      <c r="AX352" s="17"/>
      <c r="AY352" s="17"/>
      <c r="AZ352" s="17"/>
      <c r="BA352" s="17"/>
      <c r="BB352" s="17"/>
      <c r="BC352" s="17"/>
    </row>
    <row r="353" spans="1:55" s="3" customFormat="1" hidden="1" x14ac:dyDescent="0.25">
      <c r="A353" s="50"/>
      <c r="B353" s="146" t="s">
        <v>67</v>
      </c>
      <c r="C353" s="19" t="s">
        <v>58</v>
      </c>
      <c r="D353" s="17"/>
      <c r="E353" s="53"/>
      <c r="F353" s="54"/>
      <c r="G353" s="66"/>
      <c r="H353" s="17"/>
      <c r="I353" s="143">
        <v>6</v>
      </c>
      <c r="J353" s="76">
        <v>1</v>
      </c>
      <c r="K353" s="66">
        <v>3</v>
      </c>
      <c r="L353" s="134">
        <v>68.2</v>
      </c>
      <c r="M353" s="28">
        <v>34038</v>
      </c>
      <c r="N353" s="87">
        <v>47000</v>
      </c>
      <c r="O353" s="60">
        <f t="shared" si="430"/>
        <v>0.98997000000000002</v>
      </c>
      <c r="P353" s="60">
        <v>1.0030000000000001E-2</v>
      </c>
      <c r="Q353" s="32">
        <f t="shared" si="431"/>
        <v>3205400</v>
      </c>
      <c r="R353" s="32">
        <f t="shared" si="432"/>
        <v>2298108.04</v>
      </c>
      <c r="S353" s="32">
        <f t="shared" si="433"/>
        <v>23283.56</v>
      </c>
      <c r="T353" s="32">
        <f t="shared" si="434"/>
        <v>884008.4</v>
      </c>
      <c r="U353" s="88">
        <v>0</v>
      </c>
      <c r="V353" s="23">
        <v>44561</v>
      </c>
      <c r="W353" s="17" t="s">
        <v>59</v>
      </c>
      <c r="X353" s="17"/>
      <c r="Y353" s="17"/>
      <c r="Z353" s="17"/>
      <c r="AA353" s="17"/>
      <c r="AB353" s="17"/>
      <c r="AC353" s="17"/>
      <c r="AD353" s="22">
        <f t="shared" si="435"/>
        <v>68.2</v>
      </c>
      <c r="AE353" s="22">
        <f t="shared" si="398"/>
        <v>2321391.6</v>
      </c>
      <c r="AF353" s="22"/>
      <c r="AG353" s="22"/>
      <c r="AH353" s="22">
        <f t="shared" si="399"/>
        <v>2298108.04</v>
      </c>
      <c r="AI353" s="22">
        <f t="shared" si="400"/>
        <v>23283.56</v>
      </c>
      <c r="AJ353" s="22">
        <f t="shared" si="401"/>
        <v>884008.4</v>
      </c>
      <c r="AK353" s="22">
        <f t="shared" si="436"/>
        <v>3205400</v>
      </c>
      <c r="AL353" s="22">
        <f t="shared" si="437"/>
        <v>0</v>
      </c>
      <c r="AM353" s="22">
        <f t="shared" si="402"/>
        <v>0</v>
      </c>
      <c r="AN353" s="22">
        <f t="shared" si="403"/>
        <v>0</v>
      </c>
      <c r="AO353" s="22">
        <f t="shared" si="404"/>
        <v>0</v>
      </c>
      <c r="AP353" s="22">
        <f t="shared" si="405"/>
        <v>0</v>
      </c>
      <c r="AQ353" s="22">
        <f t="shared" si="438"/>
        <v>0</v>
      </c>
      <c r="AR353" s="17"/>
      <c r="AS353" s="17"/>
      <c r="AT353" s="17"/>
      <c r="AU353" s="17"/>
      <c r="AV353" s="17"/>
      <c r="AW353" s="50"/>
      <c r="AX353" s="17"/>
      <c r="AY353" s="17"/>
      <c r="AZ353" s="17"/>
      <c r="BA353" s="17"/>
      <c r="BB353" s="17"/>
      <c r="BC353" s="17"/>
    </row>
    <row r="354" spans="1:55" s="3" customFormat="1" hidden="1" x14ac:dyDescent="0.25">
      <c r="A354" s="50"/>
      <c r="B354" s="146" t="s">
        <v>86</v>
      </c>
      <c r="C354" s="19" t="s">
        <v>58</v>
      </c>
      <c r="D354" s="17"/>
      <c r="E354" s="53"/>
      <c r="F354" s="54"/>
      <c r="G354" s="66"/>
      <c r="H354" s="17"/>
      <c r="I354" s="143">
        <v>4</v>
      </c>
      <c r="J354" s="76">
        <v>1</v>
      </c>
      <c r="K354" s="66">
        <v>2</v>
      </c>
      <c r="L354" s="134">
        <v>46.5</v>
      </c>
      <c r="M354" s="28">
        <v>34038</v>
      </c>
      <c r="N354" s="87">
        <v>47000</v>
      </c>
      <c r="O354" s="60">
        <f t="shared" si="430"/>
        <v>0.98997000000000002</v>
      </c>
      <c r="P354" s="60">
        <v>1.0030000000000001E-2</v>
      </c>
      <c r="Q354" s="32">
        <f t="shared" si="431"/>
        <v>2185500</v>
      </c>
      <c r="R354" s="32">
        <f t="shared" si="432"/>
        <v>1566891.85</v>
      </c>
      <c r="S354" s="32">
        <f t="shared" si="433"/>
        <v>15875.15</v>
      </c>
      <c r="T354" s="32">
        <f t="shared" si="434"/>
        <v>602733</v>
      </c>
      <c r="U354" s="88">
        <v>0</v>
      </c>
      <c r="V354" s="23">
        <v>44561</v>
      </c>
      <c r="W354" s="17" t="s">
        <v>59</v>
      </c>
      <c r="X354" s="17"/>
      <c r="Y354" s="17"/>
      <c r="Z354" s="17"/>
      <c r="AA354" s="17"/>
      <c r="AB354" s="17"/>
      <c r="AC354" s="17"/>
      <c r="AD354" s="22">
        <f t="shared" si="435"/>
        <v>46.5</v>
      </c>
      <c r="AE354" s="22">
        <f t="shared" si="398"/>
        <v>1582767</v>
      </c>
      <c r="AF354" s="22"/>
      <c r="AG354" s="22"/>
      <c r="AH354" s="22">
        <f t="shared" si="399"/>
        <v>1566891.85</v>
      </c>
      <c r="AI354" s="22">
        <f t="shared" si="400"/>
        <v>15875.15</v>
      </c>
      <c r="AJ354" s="22">
        <f t="shared" si="401"/>
        <v>602733</v>
      </c>
      <c r="AK354" s="22">
        <f t="shared" si="436"/>
        <v>2185500</v>
      </c>
      <c r="AL354" s="22">
        <f t="shared" si="437"/>
        <v>0</v>
      </c>
      <c r="AM354" s="22">
        <f t="shared" si="402"/>
        <v>0</v>
      </c>
      <c r="AN354" s="22">
        <f t="shared" si="403"/>
        <v>0</v>
      </c>
      <c r="AO354" s="22">
        <f t="shared" si="404"/>
        <v>0</v>
      </c>
      <c r="AP354" s="22">
        <f t="shared" si="405"/>
        <v>0</v>
      </c>
      <c r="AQ354" s="22">
        <f t="shared" si="438"/>
        <v>0</v>
      </c>
      <c r="AR354" s="17"/>
      <c r="AS354" s="17"/>
      <c r="AT354" s="17"/>
      <c r="AU354" s="17"/>
      <c r="AV354" s="17"/>
      <c r="AW354" s="50"/>
      <c r="AX354" s="17"/>
      <c r="AY354" s="17"/>
      <c r="AZ354" s="17"/>
      <c r="BA354" s="17"/>
      <c r="BB354" s="17"/>
      <c r="BC354" s="17"/>
    </row>
    <row r="355" spans="1:55" s="3" customFormat="1" hidden="1" x14ac:dyDescent="0.25">
      <c r="A355" s="50"/>
      <c r="B355" s="146" t="s">
        <v>87</v>
      </c>
      <c r="C355" s="19" t="s">
        <v>58</v>
      </c>
      <c r="D355" s="17"/>
      <c r="E355" s="53"/>
      <c r="F355" s="54"/>
      <c r="G355" s="66"/>
      <c r="H355" s="17"/>
      <c r="I355" s="143">
        <v>1</v>
      </c>
      <c r="J355" s="76">
        <v>1</v>
      </c>
      <c r="K355" s="66">
        <v>1</v>
      </c>
      <c r="L355" s="134">
        <v>20.2</v>
      </c>
      <c r="M355" s="28">
        <v>34038</v>
      </c>
      <c r="N355" s="87">
        <v>47000</v>
      </c>
      <c r="O355" s="60">
        <f t="shared" si="430"/>
        <v>0.98997000000000002</v>
      </c>
      <c r="P355" s="60">
        <v>1.0030000000000001E-2</v>
      </c>
      <c r="Q355" s="32">
        <f t="shared" si="431"/>
        <v>949400</v>
      </c>
      <c r="R355" s="32">
        <f t="shared" si="432"/>
        <v>680671.3</v>
      </c>
      <c r="S355" s="32">
        <f t="shared" si="433"/>
        <v>6896.3</v>
      </c>
      <c r="T355" s="32">
        <f t="shared" si="434"/>
        <v>261832.4</v>
      </c>
      <c r="U355" s="88">
        <v>0</v>
      </c>
      <c r="V355" s="23">
        <v>44561</v>
      </c>
      <c r="W355" s="17" t="s">
        <v>59</v>
      </c>
      <c r="X355" s="17"/>
      <c r="Y355" s="17"/>
      <c r="Z355" s="17"/>
      <c r="AA355" s="17"/>
      <c r="AB355" s="17"/>
      <c r="AC355" s="17"/>
      <c r="AD355" s="22">
        <f t="shared" si="435"/>
        <v>20.2</v>
      </c>
      <c r="AE355" s="22">
        <f t="shared" si="398"/>
        <v>687567.6</v>
      </c>
      <c r="AF355" s="22"/>
      <c r="AG355" s="22"/>
      <c r="AH355" s="22">
        <f t="shared" si="399"/>
        <v>680671.3</v>
      </c>
      <c r="AI355" s="22">
        <f t="shared" si="400"/>
        <v>6896.3</v>
      </c>
      <c r="AJ355" s="22">
        <f t="shared" si="401"/>
        <v>261832.4</v>
      </c>
      <c r="AK355" s="22">
        <f t="shared" si="436"/>
        <v>949400</v>
      </c>
      <c r="AL355" s="22">
        <f t="shared" si="437"/>
        <v>0</v>
      </c>
      <c r="AM355" s="22">
        <f t="shared" si="402"/>
        <v>0</v>
      </c>
      <c r="AN355" s="22">
        <f t="shared" si="403"/>
        <v>0</v>
      </c>
      <c r="AO355" s="22">
        <f t="shared" si="404"/>
        <v>0</v>
      </c>
      <c r="AP355" s="22">
        <f t="shared" si="405"/>
        <v>0</v>
      </c>
      <c r="AQ355" s="22">
        <f t="shared" si="438"/>
        <v>0</v>
      </c>
      <c r="AR355" s="17"/>
      <c r="AS355" s="17"/>
      <c r="AT355" s="17"/>
      <c r="AU355" s="17"/>
      <c r="AV355" s="17"/>
      <c r="AW355" s="50"/>
      <c r="AX355" s="17"/>
      <c r="AY355" s="17"/>
      <c r="AZ355" s="17"/>
      <c r="BA355" s="17"/>
      <c r="BB355" s="17"/>
      <c r="BC355" s="17"/>
    </row>
    <row r="356" spans="1:55" s="3" customFormat="1" hidden="1" x14ac:dyDescent="0.25">
      <c r="A356" s="50"/>
      <c r="B356" s="146" t="s">
        <v>88</v>
      </c>
      <c r="C356" s="52"/>
      <c r="D356" s="52" t="s">
        <v>62</v>
      </c>
      <c r="E356" s="53"/>
      <c r="F356" s="54"/>
      <c r="G356" s="66"/>
      <c r="H356" s="17"/>
      <c r="I356" s="143">
        <v>3</v>
      </c>
      <c r="J356" s="76">
        <v>1</v>
      </c>
      <c r="K356" s="66">
        <v>2</v>
      </c>
      <c r="L356" s="134">
        <v>36.9</v>
      </c>
      <c r="M356" s="28">
        <v>34038</v>
      </c>
      <c r="N356" s="87">
        <v>47000</v>
      </c>
      <c r="O356" s="60">
        <f t="shared" si="430"/>
        <v>0.98997000000000002</v>
      </c>
      <c r="P356" s="60">
        <v>1.0030000000000001E-2</v>
      </c>
      <c r="Q356" s="32">
        <f t="shared" si="431"/>
        <v>1734300</v>
      </c>
      <c r="R356" s="32">
        <f t="shared" si="432"/>
        <v>1243404.5</v>
      </c>
      <c r="S356" s="32">
        <f t="shared" si="433"/>
        <v>12597.7</v>
      </c>
      <c r="T356" s="32">
        <f t="shared" si="434"/>
        <v>478297.8</v>
      </c>
      <c r="U356" s="88">
        <v>0</v>
      </c>
      <c r="V356" s="23">
        <v>44561</v>
      </c>
      <c r="W356" s="17"/>
      <c r="X356" s="17" t="s">
        <v>161</v>
      </c>
      <c r="Y356" s="17"/>
      <c r="Z356" s="17"/>
      <c r="AA356" s="17"/>
      <c r="AB356" s="17"/>
      <c r="AC356" s="17"/>
      <c r="AD356" s="22">
        <f t="shared" si="435"/>
        <v>0</v>
      </c>
      <c r="AE356" s="22">
        <f t="shared" si="398"/>
        <v>0</v>
      </c>
      <c r="AF356" s="22"/>
      <c r="AG356" s="22"/>
      <c r="AH356" s="22">
        <f t="shared" si="399"/>
        <v>0</v>
      </c>
      <c r="AI356" s="22">
        <f t="shared" si="400"/>
        <v>0</v>
      </c>
      <c r="AJ356" s="22">
        <f t="shared" si="401"/>
        <v>0</v>
      </c>
      <c r="AK356" s="22">
        <f t="shared" si="436"/>
        <v>0</v>
      </c>
      <c r="AL356" s="22">
        <f t="shared" si="437"/>
        <v>36.9</v>
      </c>
      <c r="AM356" s="22">
        <f t="shared" si="402"/>
        <v>1256002.2</v>
      </c>
      <c r="AN356" s="22">
        <f t="shared" si="403"/>
        <v>1243404.5</v>
      </c>
      <c r="AO356" s="22">
        <f t="shared" si="404"/>
        <v>12597.7</v>
      </c>
      <c r="AP356" s="22">
        <f t="shared" si="405"/>
        <v>478297.8</v>
      </c>
      <c r="AQ356" s="22">
        <f t="shared" si="438"/>
        <v>1734300</v>
      </c>
      <c r="AR356" s="17"/>
      <c r="AS356" s="17"/>
      <c r="AT356" s="17"/>
      <c r="AU356" s="17"/>
      <c r="AV356" s="17"/>
      <c r="AW356" s="50"/>
      <c r="AX356" s="17"/>
      <c r="AY356" s="17"/>
      <c r="AZ356" s="17"/>
      <c r="BA356" s="17"/>
      <c r="BB356" s="17"/>
      <c r="BC356" s="17"/>
    </row>
    <row r="357" spans="1:55" s="3" customFormat="1" hidden="1" x14ac:dyDescent="0.25">
      <c r="A357" s="50"/>
      <c r="B357" s="146" t="s">
        <v>73</v>
      </c>
      <c r="C357" s="19" t="s">
        <v>58</v>
      </c>
      <c r="D357" s="17"/>
      <c r="E357" s="53"/>
      <c r="F357" s="54"/>
      <c r="G357" s="66"/>
      <c r="H357" s="17"/>
      <c r="I357" s="143">
        <v>1</v>
      </c>
      <c r="J357" s="76">
        <v>1</v>
      </c>
      <c r="K357" s="66">
        <v>1</v>
      </c>
      <c r="L357" s="134">
        <v>18.899999999999999</v>
      </c>
      <c r="M357" s="28">
        <v>34038</v>
      </c>
      <c r="N357" s="87">
        <v>47000</v>
      </c>
      <c r="O357" s="60">
        <f t="shared" si="430"/>
        <v>0.98997000000000002</v>
      </c>
      <c r="P357" s="60">
        <v>1.0030000000000001E-2</v>
      </c>
      <c r="Q357" s="32">
        <f t="shared" si="431"/>
        <v>888300</v>
      </c>
      <c r="R357" s="32">
        <f t="shared" si="432"/>
        <v>636865.72</v>
      </c>
      <c r="S357" s="32">
        <f t="shared" si="433"/>
        <v>6452.48</v>
      </c>
      <c r="T357" s="32">
        <f t="shared" si="434"/>
        <v>244981.8</v>
      </c>
      <c r="U357" s="88">
        <v>0</v>
      </c>
      <c r="V357" s="23">
        <v>44561</v>
      </c>
      <c r="W357" s="17" t="s">
        <v>59</v>
      </c>
      <c r="X357" s="17"/>
      <c r="Y357" s="17"/>
      <c r="Z357" s="17"/>
      <c r="AA357" s="17"/>
      <c r="AB357" s="17"/>
      <c r="AC357" s="17"/>
      <c r="AD357" s="22">
        <f t="shared" si="435"/>
        <v>18.899999999999999</v>
      </c>
      <c r="AE357" s="22">
        <f t="shared" si="398"/>
        <v>643318.19999999995</v>
      </c>
      <c r="AF357" s="22"/>
      <c r="AG357" s="22"/>
      <c r="AH357" s="22">
        <f t="shared" si="399"/>
        <v>636865.72</v>
      </c>
      <c r="AI357" s="22">
        <f t="shared" si="400"/>
        <v>6452.48</v>
      </c>
      <c r="AJ357" s="22">
        <f t="shared" si="401"/>
        <v>244981.8</v>
      </c>
      <c r="AK357" s="22">
        <f t="shared" si="436"/>
        <v>888300</v>
      </c>
      <c r="AL357" s="22">
        <f t="shared" si="437"/>
        <v>0</v>
      </c>
      <c r="AM357" s="22">
        <f t="shared" si="402"/>
        <v>0</v>
      </c>
      <c r="AN357" s="22">
        <f t="shared" si="403"/>
        <v>0</v>
      </c>
      <c r="AO357" s="22">
        <f t="shared" si="404"/>
        <v>0</v>
      </c>
      <c r="AP357" s="22">
        <f t="shared" si="405"/>
        <v>0</v>
      </c>
      <c r="AQ357" s="22">
        <f t="shared" si="438"/>
        <v>0</v>
      </c>
      <c r="AR357" s="17"/>
      <c r="AS357" s="17"/>
      <c r="AT357" s="17"/>
      <c r="AU357" s="17"/>
      <c r="AV357" s="17"/>
      <c r="AW357" s="50"/>
      <c r="AX357" s="17"/>
      <c r="AY357" s="17"/>
      <c r="AZ357" s="17"/>
      <c r="BA357" s="17"/>
      <c r="BB357" s="17"/>
      <c r="BC357" s="17"/>
    </row>
    <row r="358" spans="1:55" s="3" customFormat="1" hidden="1" x14ac:dyDescent="0.25">
      <c r="A358" s="50"/>
      <c r="B358" s="146" t="s">
        <v>75</v>
      </c>
      <c r="C358" s="52"/>
      <c r="D358" s="52" t="s">
        <v>62</v>
      </c>
      <c r="E358" s="53"/>
      <c r="F358" s="54"/>
      <c r="G358" s="66"/>
      <c r="H358" s="17"/>
      <c r="I358" s="143">
        <v>6</v>
      </c>
      <c r="J358" s="76">
        <v>1</v>
      </c>
      <c r="K358" s="66">
        <v>2</v>
      </c>
      <c r="L358" s="134">
        <v>45.9</v>
      </c>
      <c r="M358" s="28">
        <v>34038</v>
      </c>
      <c r="N358" s="87">
        <v>47000</v>
      </c>
      <c r="O358" s="60">
        <f t="shared" si="430"/>
        <v>0.98997000000000002</v>
      </c>
      <c r="P358" s="60">
        <v>1.0030000000000001E-2</v>
      </c>
      <c r="Q358" s="32">
        <f t="shared" si="431"/>
        <v>2157300</v>
      </c>
      <c r="R358" s="32">
        <f t="shared" si="432"/>
        <v>1546673.89</v>
      </c>
      <c r="S358" s="32">
        <f t="shared" si="433"/>
        <v>15670.31</v>
      </c>
      <c r="T358" s="32">
        <f t="shared" si="434"/>
        <v>594955.80000000005</v>
      </c>
      <c r="U358" s="88">
        <v>0</v>
      </c>
      <c r="V358" s="23">
        <v>44561</v>
      </c>
      <c r="W358" s="17"/>
      <c r="X358" s="17" t="s">
        <v>161</v>
      </c>
      <c r="Y358" s="17"/>
      <c r="Z358" s="17"/>
      <c r="AA358" s="17"/>
      <c r="AB358" s="17"/>
      <c r="AC358" s="17"/>
      <c r="AD358" s="22">
        <f t="shared" si="435"/>
        <v>0</v>
      </c>
      <c r="AE358" s="22">
        <f t="shared" si="398"/>
        <v>0</v>
      </c>
      <c r="AF358" s="22"/>
      <c r="AG358" s="22"/>
      <c r="AH358" s="22">
        <f t="shared" si="399"/>
        <v>0</v>
      </c>
      <c r="AI358" s="22">
        <f t="shared" si="400"/>
        <v>0</v>
      </c>
      <c r="AJ358" s="22">
        <f t="shared" si="401"/>
        <v>0</v>
      </c>
      <c r="AK358" s="22">
        <f t="shared" si="436"/>
        <v>0</v>
      </c>
      <c r="AL358" s="22">
        <f t="shared" si="437"/>
        <v>45.9</v>
      </c>
      <c r="AM358" s="22">
        <f t="shared" si="402"/>
        <v>1562344.2</v>
      </c>
      <c r="AN358" s="22">
        <f t="shared" si="403"/>
        <v>1546673.89</v>
      </c>
      <c r="AO358" s="22">
        <f t="shared" si="404"/>
        <v>15670.31</v>
      </c>
      <c r="AP358" s="22">
        <f t="shared" si="405"/>
        <v>594955.80000000005</v>
      </c>
      <c r="AQ358" s="22">
        <f t="shared" si="438"/>
        <v>2157300</v>
      </c>
      <c r="AR358" s="17"/>
      <c r="AS358" s="17"/>
      <c r="AT358" s="17"/>
      <c r="AU358" s="17"/>
      <c r="AV358" s="17"/>
      <c r="AW358" s="50"/>
      <c r="AX358" s="17"/>
      <c r="AY358" s="17"/>
      <c r="AZ358" s="17"/>
      <c r="BA358" s="17"/>
      <c r="BB358" s="17"/>
      <c r="BC358" s="17"/>
    </row>
    <row r="359" spans="1:55" s="3" customFormat="1" hidden="1" x14ac:dyDescent="0.25">
      <c r="A359" s="50"/>
      <c r="B359" s="146" t="s">
        <v>79</v>
      </c>
      <c r="C359" s="19" t="s">
        <v>58</v>
      </c>
      <c r="D359" s="17"/>
      <c r="E359" s="53"/>
      <c r="F359" s="54"/>
      <c r="G359" s="66"/>
      <c r="H359" s="17"/>
      <c r="I359" s="143">
        <v>1</v>
      </c>
      <c r="J359" s="76">
        <v>1</v>
      </c>
      <c r="K359" s="66">
        <v>1</v>
      </c>
      <c r="L359" s="134">
        <v>8.6999999999999993</v>
      </c>
      <c r="M359" s="28">
        <v>34038</v>
      </c>
      <c r="N359" s="87">
        <v>47000</v>
      </c>
      <c r="O359" s="60">
        <f t="shared" si="430"/>
        <v>0.98997000000000002</v>
      </c>
      <c r="P359" s="60">
        <v>1.0030000000000001E-2</v>
      </c>
      <c r="Q359" s="32">
        <f t="shared" si="431"/>
        <v>408900</v>
      </c>
      <c r="R359" s="32">
        <f t="shared" si="432"/>
        <v>293160.40999999997</v>
      </c>
      <c r="S359" s="32">
        <f t="shared" si="433"/>
        <v>2970.19</v>
      </c>
      <c r="T359" s="32">
        <f t="shared" si="434"/>
        <v>112769.4</v>
      </c>
      <c r="U359" s="88">
        <v>0</v>
      </c>
      <c r="V359" s="23">
        <v>44561</v>
      </c>
      <c r="W359" s="17" t="s">
        <v>59</v>
      </c>
      <c r="X359" s="17"/>
      <c r="Y359" s="17"/>
      <c r="Z359" s="17"/>
      <c r="AA359" s="17"/>
      <c r="AB359" s="17"/>
      <c r="AC359" s="17"/>
      <c r="AD359" s="22">
        <f t="shared" si="435"/>
        <v>8.6999999999999993</v>
      </c>
      <c r="AE359" s="22">
        <f t="shared" si="398"/>
        <v>296130.59999999998</v>
      </c>
      <c r="AF359" s="22"/>
      <c r="AG359" s="22"/>
      <c r="AH359" s="22">
        <f t="shared" si="399"/>
        <v>293160.40999999997</v>
      </c>
      <c r="AI359" s="22">
        <f t="shared" si="400"/>
        <v>2970.19</v>
      </c>
      <c r="AJ359" s="22">
        <f t="shared" si="401"/>
        <v>112769.4</v>
      </c>
      <c r="AK359" s="22">
        <f t="shared" si="436"/>
        <v>408900</v>
      </c>
      <c r="AL359" s="22">
        <f t="shared" si="437"/>
        <v>0</v>
      </c>
      <c r="AM359" s="22">
        <f t="shared" si="402"/>
        <v>0</v>
      </c>
      <c r="AN359" s="22">
        <f t="shared" si="403"/>
        <v>0</v>
      </c>
      <c r="AO359" s="22">
        <f t="shared" si="404"/>
        <v>0</v>
      </c>
      <c r="AP359" s="22">
        <f t="shared" si="405"/>
        <v>0</v>
      </c>
      <c r="AQ359" s="22">
        <f t="shared" si="438"/>
        <v>0</v>
      </c>
      <c r="AR359" s="17"/>
      <c r="AS359" s="17"/>
      <c r="AT359" s="17"/>
      <c r="AU359" s="17"/>
      <c r="AV359" s="17"/>
      <c r="AW359" s="50"/>
      <c r="AX359" s="17"/>
      <c r="AY359" s="17"/>
      <c r="AZ359" s="17"/>
      <c r="BA359" s="17"/>
      <c r="BB359" s="17"/>
      <c r="BC359" s="17"/>
    </row>
    <row r="360" spans="1:55" s="3" customFormat="1" hidden="1" x14ac:dyDescent="0.25">
      <c r="A360" s="50"/>
      <c r="B360" s="146" t="s">
        <v>80</v>
      </c>
      <c r="C360" s="19" t="s">
        <v>58</v>
      </c>
      <c r="D360" s="17"/>
      <c r="E360" s="53"/>
      <c r="F360" s="54"/>
      <c r="G360" s="66"/>
      <c r="H360" s="17"/>
      <c r="I360" s="143">
        <v>2</v>
      </c>
      <c r="J360" s="76">
        <v>1</v>
      </c>
      <c r="K360" s="66">
        <v>1</v>
      </c>
      <c r="L360" s="134">
        <v>8.3000000000000007</v>
      </c>
      <c r="M360" s="28">
        <v>34038</v>
      </c>
      <c r="N360" s="87">
        <v>47000</v>
      </c>
      <c r="O360" s="60">
        <f t="shared" si="430"/>
        <v>0.98997000000000002</v>
      </c>
      <c r="P360" s="60">
        <v>1.0030000000000001E-2</v>
      </c>
      <c r="Q360" s="32">
        <f t="shared" si="431"/>
        <v>390100</v>
      </c>
      <c r="R360" s="32">
        <f t="shared" si="432"/>
        <v>279681.77</v>
      </c>
      <c r="S360" s="32">
        <f t="shared" si="433"/>
        <v>2833.63</v>
      </c>
      <c r="T360" s="32">
        <f t="shared" si="434"/>
        <v>107584.6</v>
      </c>
      <c r="U360" s="88">
        <v>0</v>
      </c>
      <c r="V360" s="23">
        <v>44561</v>
      </c>
      <c r="W360" s="17" t="s">
        <v>59</v>
      </c>
      <c r="X360" s="17"/>
      <c r="Y360" s="17"/>
      <c r="Z360" s="17"/>
      <c r="AA360" s="17"/>
      <c r="AB360" s="17"/>
      <c r="AC360" s="17"/>
      <c r="AD360" s="22">
        <f t="shared" si="435"/>
        <v>8.3000000000000007</v>
      </c>
      <c r="AE360" s="22">
        <f t="shared" si="398"/>
        <v>282515.40000000002</v>
      </c>
      <c r="AF360" s="22"/>
      <c r="AG360" s="22"/>
      <c r="AH360" s="22">
        <f t="shared" si="399"/>
        <v>279681.77</v>
      </c>
      <c r="AI360" s="22">
        <f t="shared" si="400"/>
        <v>2833.63</v>
      </c>
      <c r="AJ360" s="22">
        <f t="shared" si="401"/>
        <v>107584.6</v>
      </c>
      <c r="AK360" s="22">
        <f t="shared" si="436"/>
        <v>390100</v>
      </c>
      <c r="AL360" s="22">
        <f t="shared" si="437"/>
        <v>0</v>
      </c>
      <c r="AM360" s="22">
        <f t="shared" si="402"/>
        <v>0</v>
      </c>
      <c r="AN360" s="22">
        <f t="shared" si="403"/>
        <v>0</v>
      </c>
      <c r="AO360" s="22">
        <f t="shared" si="404"/>
        <v>0</v>
      </c>
      <c r="AP360" s="22">
        <f t="shared" si="405"/>
        <v>0</v>
      </c>
      <c r="AQ360" s="22">
        <f t="shared" si="438"/>
        <v>0</v>
      </c>
      <c r="AR360" s="17"/>
      <c r="AS360" s="17"/>
      <c r="AT360" s="17"/>
      <c r="AU360" s="17"/>
      <c r="AV360" s="17"/>
      <c r="AW360" s="50"/>
      <c r="AX360" s="17"/>
      <c r="AY360" s="17"/>
      <c r="AZ360" s="17"/>
      <c r="BA360" s="17"/>
      <c r="BB360" s="17"/>
      <c r="BC360" s="17"/>
    </row>
    <row r="361" spans="1:55" s="3" customFormat="1" hidden="1" x14ac:dyDescent="0.25">
      <c r="A361" s="50"/>
      <c r="B361" s="146" t="s">
        <v>82</v>
      </c>
      <c r="C361" s="19" t="s">
        <v>58</v>
      </c>
      <c r="D361" s="17"/>
      <c r="E361" s="53"/>
      <c r="F361" s="54"/>
      <c r="G361" s="66"/>
      <c r="H361" s="17"/>
      <c r="I361" s="143">
        <v>1</v>
      </c>
      <c r="J361" s="76">
        <v>1</v>
      </c>
      <c r="K361" s="66">
        <v>1</v>
      </c>
      <c r="L361" s="134">
        <v>32.6</v>
      </c>
      <c r="M361" s="28">
        <v>34038</v>
      </c>
      <c r="N361" s="87">
        <v>47000</v>
      </c>
      <c r="O361" s="60">
        <f t="shared" si="430"/>
        <v>0.98997000000000002</v>
      </c>
      <c r="P361" s="60">
        <v>1.0030000000000001E-2</v>
      </c>
      <c r="Q361" s="32">
        <f t="shared" si="431"/>
        <v>1532200</v>
      </c>
      <c r="R361" s="32">
        <f t="shared" si="432"/>
        <v>1098509.1200000001</v>
      </c>
      <c r="S361" s="32">
        <f t="shared" si="433"/>
        <v>11129.68</v>
      </c>
      <c r="T361" s="32">
        <f t="shared" si="434"/>
        <v>422561.2</v>
      </c>
      <c r="U361" s="88">
        <v>0</v>
      </c>
      <c r="V361" s="23">
        <v>44561</v>
      </c>
      <c r="W361" s="17" t="s">
        <v>59</v>
      </c>
      <c r="X361" s="17"/>
      <c r="Y361" s="17"/>
      <c r="Z361" s="17"/>
      <c r="AA361" s="17"/>
      <c r="AB361" s="17"/>
      <c r="AC361" s="17"/>
      <c r="AD361" s="22">
        <f t="shared" si="435"/>
        <v>32.6</v>
      </c>
      <c r="AE361" s="22">
        <f t="shared" si="398"/>
        <v>1109638.8</v>
      </c>
      <c r="AF361" s="22"/>
      <c r="AG361" s="22"/>
      <c r="AH361" s="22">
        <f t="shared" si="399"/>
        <v>1098509.1200000001</v>
      </c>
      <c r="AI361" s="22">
        <f t="shared" si="400"/>
        <v>11129.68</v>
      </c>
      <c r="AJ361" s="22">
        <f t="shared" si="401"/>
        <v>422561.2</v>
      </c>
      <c r="AK361" s="22">
        <f t="shared" si="436"/>
        <v>1532200</v>
      </c>
      <c r="AL361" s="22">
        <f t="shared" si="437"/>
        <v>0</v>
      </c>
      <c r="AM361" s="22">
        <f t="shared" si="402"/>
        <v>0</v>
      </c>
      <c r="AN361" s="22">
        <f t="shared" si="403"/>
        <v>0</v>
      </c>
      <c r="AO361" s="22">
        <f t="shared" si="404"/>
        <v>0</v>
      </c>
      <c r="AP361" s="22">
        <f t="shared" si="405"/>
        <v>0</v>
      </c>
      <c r="AQ361" s="22">
        <f t="shared" si="438"/>
        <v>0</v>
      </c>
      <c r="AR361" s="17"/>
      <c r="AS361" s="17"/>
      <c r="AT361" s="17"/>
      <c r="AU361" s="17"/>
      <c r="AV361" s="17"/>
      <c r="AW361" s="50"/>
      <c r="AX361" s="17"/>
      <c r="AY361" s="17"/>
      <c r="AZ361" s="17"/>
      <c r="BA361" s="17"/>
      <c r="BB361" s="17"/>
      <c r="BC361" s="17"/>
    </row>
    <row r="362" spans="1:55" s="3" customFormat="1" hidden="1" x14ac:dyDescent="0.25">
      <c r="A362" s="50"/>
      <c r="B362" s="146" t="s">
        <v>162</v>
      </c>
      <c r="C362" s="19" t="s">
        <v>58</v>
      </c>
      <c r="D362" s="17"/>
      <c r="E362" s="53"/>
      <c r="F362" s="54"/>
      <c r="G362" s="66"/>
      <c r="H362" s="17"/>
      <c r="I362" s="143">
        <v>1</v>
      </c>
      <c r="J362" s="76">
        <v>1</v>
      </c>
      <c r="K362" s="66">
        <v>1</v>
      </c>
      <c r="L362" s="134">
        <v>15.9</v>
      </c>
      <c r="M362" s="28">
        <v>34038</v>
      </c>
      <c r="N362" s="87">
        <v>47000</v>
      </c>
      <c r="O362" s="60">
        <f t="shared" si="430"/>
        <v>0.98997000000000002</v>
      </c>
      <c r="P362" s="60">
        <v>1.0030000000000001E-2</v>
      </c>
      <c r="Q362" s="32">
        <f t="shared" si="431"/>
        <v>747300</v>
      </c>
      <c r="R362" s="32">
        <f t="shared" si="432"/>
        <v>535775.92000000004</v>
      </c>
      <c r="S362" s="32">
        <f t="shared" si="433"/>
        <v>5428.28</v>
      </c>
      <c r="T362" s="32">
        <f t="shared" si="434"/>
        <v>206095.8</v>
      </c>
      <c r="U362" s="88">
        <v>0</v>
      </c>
      <c r="V362" s="23">
        <v>44561</v>
      </c>
      <c r="W362" s="17" t="s">
        <v>59</v>
      </c>
      <c r="X362" s="17"/>
      <c r="Y362" s="17"/>
      <c r="Z362" s="17"/>
      <c r="AA362" s="17"/>
      <c r="AB362" s="17"/>
      <c r="AC362" s="17"/>
      <c r="AD362" s="22">
        <f t="shared" si="435"/>
        <v>15.9</v>
      </c>
      <c r="AE362" s="22">
        <f t="shared" si="398"/>
        <v>541204.19999999995</v>
      </c>
      <c r="AF362" s="22"/>
      <c r="AG362" s="22"/>
      <c r="AH362" s="22">
        <f t="shared" si="399"/>
        <v>535775.92000000004</v>
      </c>
      <c r="AI362" s="22">
        <f t="shared" si="400"/>
        <v>5428.28</v>
      </c>
      <c r="AJ362" s="22">
        <f t="shared" si="401"/>
        <v>206095.8</v>
      </c>
      <c r="AK362" s="22">
        <f t="shared" si="436"/>
        <v>747300</v>
      </c>
      <c r="AL362" s="22">
        <f t="shared" si="437"/>
        <v>0</v>
      </c>
      <c r="AM362" s="22">
        <f t="shared" si="402"/>
        <v>0</v>
      </c>
      <c r="AN362" s="22">
        <f t="shared" si="403"/>
        <v>0</v>
      </c>
      <c r="AO362" s="22">
        <f t="shared" si="404"/>
        <v>0</v>
      </c>
      <c r="AP362" s="22">
        <f t="shared" si="405"/>
        <v>0</v>
      </c>
      <c r="AQ362" s="22">
        <f t="shared" si="438"/>
        <v>0</v>
      </c>
      <c r="AR362" s="17"/>
      <c r="AS362" s="17"/>
      <c r="AT362" s="17"/>
      <c r="AU362" s="17"/>
      <c r="AV362" s="17"/>
      <c r="AW362" s="50"/>
      <c r="AX362" s="17"/>
      <c r="AY362" s="17"/>
      <c r="AZ362" s="17"/>
      <c r="BA362" s="17"/>
      <c r="BB362" s="17"/>
      <c r="BC362" s="17"/>
    </row>
    <row r="363" spans="1:55" s="3" customFormat="1" hidden="1" x14ac:dyDescent="0.25">
      <c r="A363" s="50"/>
      <c r="B363" s="146" t="s">
        <v>163</v>
      </c>
      <c r="C363" s="52"/>
      <c r="D363" s="52" t="s">
        <v>62</v>
      </c>
      <c r="E363" s="53"/>
      <c r="F363" s="54"/>
      <c r="G363" s="66"/>
      <c r="H363" s="17"/>
      <c r="I363" s="143">
        <v>5</v>
      </c>
      <c r="J363" s="76">
        <v>1</v>
      </c>
      <c r="K363" s="66">
        <v>2</v>
      </c>
      <c r="L363" s="134">
        <v>45.8</v>
      </c>
      <c r="M363" s="28">
        <v>34038</v>
      </c>
      <c r="N363" s="87">
        <v>47000</v>
      </c>
      <c r="O363" s="60">
        <f t="shared" si="430"/>
        <v>0.98997000000000002</v>
      </c>
      <c r="P363" s="60">
        <v>1.0030000000000001E-2</v>
      </c>
      <c r="Q363" s="32">
        <f t="shared" si="431"/>
        <v>2152600</v>
      </c>
      <c r="R363" s="32">
        <f t="shared" si="432"/>
        <v>1543304.23</v>
      </c>
      <c r="S363" s="32">
        <f t="shared" si="433"/>
        <v>15636.17</v>
      </c>
      <c r="T363" s="32">
        <f t="shared" si="434"/>
        <v>593659.6</v>
      </c>
      <c r="U363" s="88">
        <v>0</v>
      </c>
      <c r="V363" s="23">
        <v>44561</v>
      </c>
      <c r="W363" s="17"/>
      <c r="X363" s="17" t="s">
        <v>161</v>
      </c>
      <c r="Y363" s="17"/>
      <c r="Z363" s="17"/>
      <c r="AA363" s="17"/>
      <c r="AB363" s="17"/>
      <c r="AC363" s="17"/>
      <c r="AD363" s="22">
        <f t="shared" si="435"/>
        <v>0</v>
      </c>
      <c r="AE363" s="22">
        <f t="shared" si="398"/>
        <v>0</v>
      </c>
      <c r="AF363" s="22"/>
      <c r="AG363" s="22"/>
      <c r="AH363" s="22">
        <f t="shared" si="399"/>
        <v>0</v>
      </c>
      <c r="AI363" s="22">
        <f t="shared" si="400"/>
        <v>0</v>
      </c>
      <c r="AJ363" s="22">
        <f t="shared" si="401"/>
        <v>0</v>
      </c>
      <c r="AK363" s="22">
        <f t="shared" si="436"/>
        <v>0</v>
      </c>
      <c r="AL363" s="22">
        <f t="shared" si="437"/>
        <v>45.8</v>
      </c>
      <c r="AM363" s="22">
        <f t="shared" si="402"/>
        <v>1558940.4</v>
      </c>
      <c r="AN363" s="22">
        <f t="shared" si="403"/>
        <v>1543304.23</v>
      </c>
      <c r="AO363" s="22">
        <f t="shared" si="404"/>
        <v>15636.17</v>
      </c>
      <c r="AP363" s="22">
        <f t="shared" si="405"/>
        <v>593659.6</v>
      </c>
      <c r="AQ363" s="22">
        <f t="shared" si="438"/>
        <v>2152600</v>
      </c>
      <c r="AR363" s="17"/>
      <c r="AS363" s="17"/>
      <c r="AT363" s="17"/>
      <c r="AU363" s="17"/>
      <c r="AV363" s="17"/>
      <c r="AW363" s="50"/>
      <c r="AX363" s="17"/>
      <c r="AY363" s="17"/>
      <c r="AZ363" s="17"/>
      <c r="BA363" s="17"/>
      <c r="BB363" s="17"/>
      <c r="BC363" s="17"/>
    </row>
    <row r="364" spans="1:55" s="3" customFormat="1" hidden="1" x14ac:dyDescent="0.25">
      <c r="A364" s="50"/>
      <c r="B364" s="146" t="s">
        <v>164</v>
      </c>
      <c r="C364" s="19" t="s">
        <v>58</v>
      </c>
      <c r="D364" s="17"/>
      <c r="E364" s="53"/>
      <c r="F364" s="54"/>
      <c r="G364" s="66"/>
      <c r="H364" s="17"/>
      <c r="I364" s="143">
        <v>1</v>
      </c>
      <c r="J364" s="76">
        <v>1</v>
      </c>
      <c r="K364" s="66">
        <v>1</v>
      </c>
      <c r="L364" s="134">
        <v>19.899999999999999</v>
      </c>
      <c r="M364" s="28">
        <v>34038</v>
      </c>
      <c r="N364" s="87">
        <v>47000</v>
      </c>
      <c r="O364" s="60">
        <f t="shared" si="430"/>
        <v>0.98997000000000002</v>
      </c>
      <c r="P364" s="60">
        <v>1.0030000000000001E-2</v>
      </c>
      <c r="Q364" s="32">
        <f t="shared" si="431"/>
        <v>935300</v>
      </c>
      <c r="R364" s="32">
        <f t="shared" si="432"/>
        <v>670562.31999999995</v>
      </c>
      <c r="S364" s="32">
        <f t="shared" si="433"/>
        <v>6793.88</v>
      </c>
      <c r="T364" s="32">
        <f t="shared" si="434"/>
        <v>257943.8</v>
      </c>
      <c r="U364" s="88">
        <v>0</v>
      </c>
      <c r="V364" s="23">
        <v>44561</v>
      </c>
      <c r="W364" s="17" t="s">
        <v>59</v>
      </c>
      <c r="X364" s="17"/>
      <c r="Y364" s="17"/>
      <c r="Z364" s="17"/>
      <c r="AA364" s="17"/>
      <c r="AB364" s="17"/>
      <c r="AC364" s="17"/>
      <c r="AD364" s="22">
        <f t="shared" si="435"/>
        <v>19.899999999999999</v>
      </c>
      <c r="AE364" s="22">
        <f t="shared" si="398"/>
        <v>677356.2</v>
      </c>
      <c r="AF364" s="22"/>
      <c r="AG364" s="22"/>
      <c r="AH364" s="22">
        <f t="shared" si="399"/>
        <v>670562.31999999995</v>
      </c>
      <c r="AI364" s="22">
        <f t="shared" si="400"/>
        <v>6793.88</v>
      </c>
      <c r="AJ364" s="22">
        <f t="shared" si="401"/>
        <v>257943.8</v>
      </c>
      <c r="AK364" s="22">
        <f t="shared" si="436"/>
        <v>935300</v>
      </c>
      <c r="AL364" s="22">
        <f t="shared" si="437"/>
        <v>0</v>
      </c>
      <c r="AM364" s="22">
        <f t="shared" si="402"/>
        <v>0</v>
      </c>
      <c r="AN364" s="22">
        <f t="shared" si="403"/>
        <v>0</v>
      </c>
      <c r="AO364" s="22">
        <f t="shared" si="404"/>
        <v>0</v>
      </c>
      <c r="AP364" s="22">
        <f t="shared" si="405"/>
        <v>0</v>
      </c>
      <c r="AQ364" s="22">
        <f t="shared" si="438"/>
        <v>0</v>
      </c>
      <c r="AR364" s="17"/>
      <c r="AS364" s="17"/>
      <c r="AT364" s="17"/>
      <c r="AU364" s="17"/>
      <c r="AV364" s="17"/>
      <c r="AW364" s="50"/>
      <c r="AX364" s="17"/>
      <c r="AY364" s="17"/>
      <c r="AZ364" s="17"/>
      <c r="BA364" s="17"/>
      <c r="BB364" s="17"/>
      <c r="BC364" s="17"/>
    </row>
    <row r="365" spans="1:55" s="3" customFormat="1" hidden="1" x14ac:dyDescent="0.25">
      <c r="A365" s="50"/>
      <c r="B365" s="146" t="s">
        <v>165</v>
      </c>
      <c r="C365" s="19" t="s">
        <v>58</v>
      </c>
      <c r="D365" s="17"/>
      <c r="E365" s="53"/>
      <c r="F365" s="54"/>
      <c r="G365" s="66"/>
      <c r="H365" s="17"/>
      <c r="I365" s="143">
        <v>2</v>
      </c>
      <c r="J365" s="76">
        <v>1</v>
      </c>
      <c r="K365" s="66">
        <v>1</v>
      </c>
      <c r="L365" s="134">
        <v>15.8</v>
      </c>
      <c r="M365" s="28">
        <v>34038</v>
      </c>
      <c r="N365" s="87">
        <v>47000</v>
      </c>
      <c r="O365" s="60">
        <f t="shared" si="430"/>
        <v>0.98997000000000002</v>
      </c>
      <c r="P365" s="60">
        <v>1.0030000000000001E-2</v>
      </c>
      <c r="Q365" s="32">
        <f t="shared" si="431"/>
        <v>742600</v>
      </c>
      <c r="R365" s="32">
        <f t="shared" si="432"/>
        <v>532406.26</v>
      </c>
      <c r="S365" s="32">
        <f t="shared" si="433"/>
        <v>5394.14</v>
      </c>
      <c r="T365" s="32">
        <f t="shared" si="434"/>
        <v>204799.6</v>
      </c>
      <c r="U365" s="88">
        <v>0</v>
      </c>
      <c r="V365" s="23">
        <v>44561</v>
      </c>
      <c r="W365" s="17" t="s">
        <v>59</v>
      </c>
      <c r="X365" s="17"/>
      <c r="Y365" s="17"/>
      <c r="Z365" s="17"/>
      <c r="AA365" s="17"/>
      <c r="AB365" s="17"/>
      <c r="AC365" s="17"/>
      <c r="AD365" s="22">
        <f t="shared" si="435"/>
        <v>15.8</v>
      </c>
      <c r="AE365" s="22">
        <f t="shared" si="398"/>
        <v>537800.4</v>
      </c>
      <c r="AF365" s="22"/>
      <c r="AG365" s="22"/>
      <c r="AH365" s="22">
        <f t="shared" si="399"/>
        <v>532406.26</v>
      </c>
      <c r="AI365" s="22">
        <f t="shared" si="400"/>
        <v>5394.14</v>
      </c>
      <c r="AJ365" s="22">
        <f t="shared" si="401"/>
        <v>204799.6</v>
      </c>
      <c r="AK365" s="22">
        <f t="shared" si="436"/>
        <v>742600</v>
      </c>
      <c r="AL365" s="22">
        <f t="shared" si="437"/>
        <v>0</v>
      </c>
      <c r="AM365" s="22">
        <f t="shared" si="402"/>
        <v>0</v>
      </c>
      <c r="AN365" s="22">
        <f t="shared" si="403"/>
        <v>0</v>
      </c>
      <c r="AO365" s="22">
        <f t="shared" si="404"/>
        <v>0</v>
      </c>
      <c r="AP365" s="22">
        <f t="shared" si="405"/>
        <v>0</v>
      </c>
      <c r="AQ365" s="22">
        <f t="shared" si="438"/>
        <v>0</v>
      </c>
      <c r="AR365" s="17"/>
      <c r="AS365" s="17"/>
      <c r="AT365" s="17"/>
      <c r="AU365" s="17"/>
      <c r="AV365" s="17"/>
      <c r="AW365" s="50"/>
      <c r="AX365" s="17"/>
      <c r="AY365" s="17"/>
      <c r="AZ365" s="17"/>
      <c r="BA365" s="17"/>
      <c r="BB365" s="17"/>
      <c r="BC365" s="17"/>
    </row>
    <row r="366" spans="1:55" s="35" customFormat="1" ht="15.75" hidden="1" customHeight="1" x14ac:dyDescent="0.25">
      <c r="A366" s="48">
        <v>6</v>
      </c>
      <c r="B366" s="49" t="s">
        <v>166</v>
      </c>
      <c r="C366" s="40"/>
      <c r="D366" s="24"/>
      <c r="E366" s="41">
        <v>12</v>
      </c>
      <c r="F366" s="67">
        <v>898.5</v>
      </c>
      <c r="G366" s="46">
        <v>0</v>
      </c>
      <c r="H366" s="24">
        <v>0</v>
      </c>
      <c r="I366" s="68">
        <f>SUM(I367:I378)</f>
        <v>23</v>
      </c>
      <c r="J366" s="68">
        <f t="shared" ref="J366:L366" si="439">SUM(J367:J378)</f>
        <v>12</v>
      </c>
      <c r="K366" s="68">
        <f t="shared" si="439"/>
        <v>32</v>
      </c>
      <c r="L366" s="69">
        <f t="shared" si="439"/>
        <v>898.5</v>
      </c>
      <c r="M366" s="45"/>
      <c r="N366" s="46"/>
      <c r="O366" s="45"/>
      <c r="P366" s="45"/>
      <c r="Q366" s="69">
        <f t="shared" ref="Q366:U366" si="440">SUM(Q367:Q378)</f>
        <v>42229500</v>
      </c>
      <c r="R366" s="69">
        <f t="shared" si="440"/>
        <v>30276394.07</v>
      </c>
      <c r="S366" s="69">
        <f t="shared" si="440"/>
        <v>306748.93</v>
      </c>
      <c r="T366" s="69">
        <f t="shared" si="440"/>
        <v>11646357</v>
      </c>
      <c r="U366" s="69">
        <f t="shared" si="440"/>
        <v>0</v>
      </c>
      <c r="V366" s="23">
        <v>44561</v>
      </c>
      <c r="W366" s="24"/>
      <c r="X366" s="24"/>
      <c r="Y366" s="24"/>
      <c r="Z366" s="24"/>
      <c r="AA366" s="24"/>
      <c r="AB366" s="24"/>
      <c r="AC366" s="24"/>
      <c r="AD366" s="69">
        <f t="shared" ref="AD366:AZ366" si="441">SUM(AD367:AD378)</f>
        <v>898.5</v>
      </c>
      <c r="AE366" s="22">
        <f t="shared" si="398"/>
        <v>30583143</v>
      </c>
      <c r="AF366" s="22"/>
      <c r="AG366" s="22"/>
      <c r="AH366" s="22">
        <f t="shared" si="399"/>
        <v>30276394.079999998</v>
      </c>
      <c r="AI366" s="22">
        <f t="shared" si="400"/>
        <v>306748.92</v>
      </c>
      <c r="AJ366" s="22">
        <f t="shared" si="401"/>
        <v>11646357</v>
      </c>
      <c r="AK366" s="69">
        <f t="shared" si="441"/>
        <v>42229500</v>
      </c>
      <c r="AL366" s="69">
        <f t="shared" si="441"/>
        <v>0</v>
      </c>
      <c r="AM366" s="22">
        <f t="shared" si="402"/>
        <v>0</v>
      </c>
      <c r="AN366" s="22">
        <f t="shared" si="403"/>
        <v>0</v>
      </c>
      <c r="AO366" s="22">
        <f t="shared" si="404"/>
        <v>0</v>
      </c>
      <c r="AP366" s="22">
        <f t="shared" si="405"/>
        <v>0</v>
      </c>
      <c r="AQ366" s="69">
        <f t="shared" si="441"/>
        <v>0</v>
      </c>
      <c r="AR366" s="69">
        <f t="shared" si="441"/>
        <v>0</v>
      </c>
      <c r="AS366" s="69">
        <f t="shared" si="441"/>
        <v>0</v>
      </c>
      <c r="AT366" s="69">
        <f t="shared" si="441"/>
        <v>0</v>
      </c>
      <c r="AU366" s="69">
        <f t="shared" si="441"/>
        <v>0</v>
      </c>
      <c r="AV366" s="69">
        <f t="shared" si="441"/>
        <v>0</v>
      </c>
      <c r="AW366" s="69">
        <f t="shared" si="441"/>
        <v>0</v>
      </c>
      <c r="AX366" s="69">
        <f t="shared" si="441"/>
        <v>0</v>
      </c>
      <c r="AY366" s="69">
        <f t="shared" si="441"/>
        <v>0</v>
      </c>
      <c r="AZ366" s="69">
        <f t="shared" si="441"/>
        <v>0</v>
      </c>
      <c r="BA366" s="24"/>
      <c r="BB366" s="24"/>
      <c r="BC366" s="24"/>
    </row>
    <row r="367" spans="1:55" s="3" customFormat="1" hidden="1" x14ac:dyDescent="0.25">
      <c r="A367" s="50"/>
      <c r="B367" s="144" t="s">
        <v>57</v>
      </c>
      <c r="C367" s="19" t="s">
        <v>58</v>
      </c>
      <c r="D367" s="17"/>
      <c r="E367" s="53"/>
      <c r="F367" s="54"/>
      <c r="G367" s="66"/>
      <c r="H367" s="17"/>
      <c r="I367" s="57">
        <v>1</v>
      </c>
      <c r="J367" s="76">
        <v>1</v>
      </c>
      <c r="K367" s="66">
        <v>2</v>
      </c>
      <c r="L367" s="22">
        <v>63</v>
      </c>
      <c r="M367" s="28">
        <v>34038</v>
      </c>
      <c r="N367" s="87">
        <v>47000</v>
      </c>
      <c r="O367" s="60">
        <f t="shared" ref="O367:O378" si="442">100%-P367</f>
        <v>0.98997000000000002</v>
      </c>
      <c r="P367" s="60">
        <v>1.0030000000000001E-2</v>
      </c>
      <c r="Q367" s="32">
        <f t="shared" ref="Q367:Q378" si="443">L367*N367</f>
        <v>2961000</v>
      </c>
      <c r="R367" s="32">
        <f t="shared" ref="R367:R378" si="444">IF(N367&lt;M367,(L367*M367*O367)*N367/M367,L367*M367*O367)</f>
        <v>2122885.73</v>
      </c>
      <c r="S367" s="32">
        <f t="shared" ref="S367:S378" si="445">IF(N367&lt;M367,(L367*M367*P367)*N367/M367,L367*M367*P367)</f>
        <v>21508.27</v>
      </c>
      <c r="T367" s="32">
        <f t="shared" ref="T367:T378" si="446">Q367-R367-S367-U367</f>
        <v>816606</v>
      </c>
      <c r="U367" s="88">
        <v>0</v>
      </c>
      <c r="V367" s="23">
        <v>44561</v>
      </c>
      <c r="W367" s="17" t="s">
        <v>59</v>
      </c>
      <c r="X367" s="17"/>
      <c r="Y367" s="17"/>
      <c r="Z367" s="17"/>
      <c r="AA367" s="17"/>
      <c r="AB367" s="17"/>
      <c r="AC367" s="17"/>
      <c r="AD367" s="22">
        <f t="shared" si="394"/>
        <v>63</v>
      </c>
      <c r="AE367" s="22">
        <f t="shared" si="398"/>
        <v>2144394</v>
      </c>
      <c r="AF367" s="22"/>
      <c r="AG367" s="22"/>
      <c r="AH367" s="22">
        <f t="shared" si="399"/>
        <v>2122885.73</v>
      </c>
      <c r="AI367" s="22">
        <f t="shared" si="400"/>
        <v>21508.27</v>
      </c>
      <c r="AJ367" s="22">
        <f t="shared" si="401"/>
        <v>816606</v>
      </c>
      <c r="AK367" s="22">
        <f t="shared" ref="AK367:AK378" si="447">IF(W367&gt;0,Q367,0)</f>
        <v>2961000</v>
      </c>
      <c r="AL367" s="22">
        <f t="shared" ref="AL367:AL378" si="448">IF(X367&gt;0,L367,0)</f>
        <v>0</v>
      </c>
      <c r="AM367" s="22">
        <f t="shared" si="402"/>
        <v>0</v>
      </c>
      <c r="AN367" s="22">
        <f t="shared" si="403"/>
        <v>0</v>
      </c>
      <c r="AO367" s="22">
        <f t="shared" si="404"/>
        <v>0</v>
      </c>
      <c r="AP367" s="22">
        <f t="shared" si="405"/>
        <v>0</v>
      </c>
      <c r="AQ367" s="22">
        <f t="shared" ref="AQ367:AQ378" si="449">IF(X367&gt;0,Q367,0)</f>
        <v>0</v>
      </c>
      <c r="AR367" s="17"/>
      <c r="AS367" s="17"/>
      <c r="AT367" s="17"/>
      <c r="AU367" s="17"/>
      <c r="AV367" s="17"/>
      <c r="AW367" s="50"/>
      <c r="AX367" s="17"/>
      <c r="AY367" s="17"/>
      <c r="AZ367" s="17"/>
      <c r="BA367" s="17"/>
      <c r="BB367" s="17"/>
      <c r="BC367" s="17"/>
    </row>
    <row r="368" spans="1:55" s="3" customFormat="1" hidden="1" x14ac:dyDescent="0.25">
      <c r="A368" s="50"/>
      <c r="B368" s="144" t="s">
        <v>60</v>
      </c>
      <c r="C368" s="19" t="s">
        <v>58</v>
      </c>
      <c r="D368" s="17"/>
      <c r="E368" s="53"/>
      <c r="F368" s="54"/>
      <c r="G368" s="66"/>
      <c r="H368" s="17"/>
      <c r="I368" s="57">
        <v>1</v>
      </c>
      <c r="J368" s="76">
        <v>1</v>
      </c>
      <c r="K368" s="66">
        <v>3</v>
      </c>
      <c r="L368" s="22">
        <v>80.099999999999994</v>
      </c>
      <c r="M368" s="28">
        <v>34038</v>
      </c>
      <c r="N368" s="87">
        <v>47000</v>
      </c>
      <c r="O368" s="60">
        <f t="shared" si="442"/>
        <v>0.98997000000000002</v>
      </c>
      <c r="P368" s="60">
        <v>1.0030000000000001E-2</v>
      </c>
      <c r="Q368" s="32">
        <f t="shared" si="443"/>
        <v>3764700</v>
      </c>
      <c r="R368" s="32">
        <f t="shared" si="444"/>
        <v>2699097.57</v>
      </c>
      <c r="S368" s="32">
        <f t="shared" si="445"/>
        <v>27346.23</v>
      </c>
      <c r="T368" s="32">
        <f t="shared" si="446"/>
        <v>1038256.2</v>
      </c>
      <c r="U368" s="88">
        <v>0</v>
      </c>
      <c r="V368" s="23">
        <v>44561</v>
      </c>
      <c r="W368" s="17" t="s">
        <v>59</v>
      </c>
      <c r="X368" s="17"/>
      <c r="Y368" s="17"/>
      <c r="Z368" s="17"/>
      <c r="AA368" s="17"/>
      <c r="AB368" s="17"/>
      <c r="AC368" s="17"/>
      <c r="AD368" s="22">
        <f t="shared" si="394"/>
        <v>80.099999999999994</v>
      </c>
      <c r="AE368" s="22">
        <f t="shared" si="398"/>
        <v>2726443.8</v>
      </c>
      <c r="AF368" s="22"/>
      <c r="AG368" s="22"/>
      <c r="AH368" s="22">
        <f t="shared" si="399"/>
        <v>2699097.57</v>
      </c>
      <c r="AI368" s="22">
        <f t="shared" si="400"/>
        <v>27346.23</v>
      </c>
      <c r="AJ368" s="22">
        <f t="shared" si="401"/>
        <v>1038256.2</v>
      </c>
      <c r="AK368" s="22">
        <f t="shared" si="447"/>
        <v>3764700</v>
      </c>
      <c r="AL368" s="22">
        <f t="shared" si="448"/>
        <v>0</v>
      </c>
      <c r="AM368" s="22">
        <f t="shared" si="402"/>
        <v>0</v>
      </c>
      <c r="AN368" s="22">
        <f t="shared" si="403"/>
        <v>0</v>
      </c>
      <c r="AO368" s="22">
        <f t="shared" si="404"/>
        <v>0</v>
      </c>
      <c r="AP368" s="22">
        <f t="shared" si="405"/>
        <v>0</v>
      </c>
      <c r="AQ368" s="22">
        <f t="shared" si="449"/>
        <v>0</v>
      </c>
      <c r="AR368" s="17"/>
      <c r="AS368" s="17"/>
      <c r="AT368" s="17"/>
      <c r="AU368" s="17"/>
      <c r="AV368" s="17"/>
      <c r="AW368" s="50"/>
      <c r="AX368" s="17"/>
      <c r="AY368" s="17"/>
      <c r="AZ368" s="17"/>
      <c r="BA368" s="17"/>
      <c r="BB368" s="17"/>
      <c r="BC368" s="17"/>
    </row>
    <row r="369" spans="1:55" s="3" customFormat="1" hidden="1" x14ac:dyDescent="0.25">
      <c r="A369" s="50"/>
      <c r="B369" s="146" t="s">
        <v>61</v>
      </c>
      <c r="C369" s="19" t="s">
        <v>58</v>
      </c>
      <c r="D369" s="17"/>
      <c r="E369" s="53"/>
      <c r="F369" s="54"/>
      <c r="G369" s="66"/>
      <c r="H369" s="17"/>
      <c r="I369" s="57">
        <v>1</v>
      </c>
      <c r="J369" s="76">
        <v>1</v>
      </c>
      <c r="K369" s="66">
        <v>3</v>
      </c>
      <c r="L369" s="22">
        <v>83.2</v>
      </c>
      <c r="M369" s="28">
        <v>34038</v>
      </c>
      <c r="N369" s="87">
        <v>47000</v>
      </c>
      <c r="O369" s="60">
        <f t="shared" si="442"/>
        <v>0.98997000000000002</v>
      </c>
      <c r="P369" s="60">
        <v>1.0030000000000001E-2</v>
      </c>
      <c r="Q369" s="32">
        <f t="shared" si="443"/>
        <v>3910400</v>
      </c>
      <c r="R369" s="32">
        <f t="shared" si="444"/>
        <v>2803557.03</v>
      </c>
      <c r="S369" s="32">
        <f t="shared" si="445"/>
        <v>28404.57</v>
      </c>
      <c r="T369" s="32">
        <f t="shared" si="446"/>
        <v>1078438.3999999999</v>
      </c>
      <c r="U369" s="88">
        <v>0</v>
      </c>
      <c r="V369" s="23">
        <v>44561</v>
      </c>
      <c r="W369" s="17" t="s">
        <v>59</v>
      </c>
      <c r="X369" s="17"/>
      <c r="Y369" s="17"/>
      <c r="Z369" s="17"/>
      <c r="AA369" s="17"/>
      <c r="AB369" s="17"/>
      <c r="AC369" s="17"/>
      <c r="AD369" s="22">
        <f t="shared" si="394"/>
        <v>83.2</v>
      </c>
      <c r="AE369" s="22">
        <f t="shared" si="398"/>
        <v>2831961.6</v>
      </c>
      <c r="AF369" s="22"/>
      <c r="AG369" s="22"/>
      <c r="AH369" s="22">
        <f t="shared" si="399"/>
        <v>2803557.03</v>
      </c>
      <c r="AI369" s="22">
        <f t="shared" si="400"/>
        <v>28404.57</v>
      </c>
      <c r="AJ369" s="22">
        <f t="shared" si="401"/>
        <v>1078438.3999999999</v>
      </c>
      <c r="AK369" s="22">
        <f t="shared" si="447"/>
        <v>3910400</v>
      </c>
      <c r="AL369" s="22">
        <f t="shared" si="448"/>
        <v>0</v>
      </c>
      <c r="AM369" s="22">
        <f t="shared" si="402"/>
        <v>0</v>
      </c>
      <c r="AN369" s="22">
        <f t="shared" si="403"/>
        <v>0</v>
      </c>
      <c r="AO369" s="22">
        <f t="shared" si="404"/>
        <v>0</v>
      </c>
      <c r="AP369" s="22">
        <f t="shared" si="405"/>
        <v>0</v>
      </c>
      <c r="AQ369" s="22">
        <f t="shared" si="449"/>
        <v>0</v>
      </c>
      <c r="AR369" s="17"/>
      <c r="AS369" s="17"/>
      <c r="AT369" s="17"/>
      <c r="AU369" s="17"/>
      <c r="AV369" s="17"/>
      <c r="AW369" s="50"/>
      <c r="AX369" s="17"/>
      <c r="AY369" s="17"/>
      <c r="AZ369" s="17"/>
      <c r="BA369" s="17"/>
      <c r="BB369" s="17"/>
      <c r="BC369" s="17"/>
    </row>
    <row r="370" spans="1:55" s="3" customFormat="1" hidden="1" x14ac:dyDescent="0.25">
      <c r="A370" s="50"/>
      <c r="B370" s="146" t="s">
        <v>63</v>
      </c>
      <c r="C370" s="19" t="s">
        <v>58</v>
      </c>
      <c r="D370" s="17"/>
      <c r="E370" s="53"/>
      <c r="F370" s="54"/>
      <c r="G370" s="66"/>
      <c r="H370" s="17"/>
      <c r="I370" s="57">
        <v>1</v>
      </c>
      <c r="J370" s="76">
        <v>1</v>
      </c>
      <c r="K370" s="66">
        <v>2</v>
      </c>
      <c r="L370" s="22">
        <v>62.1</v>
      </c>
      <c r="M370" s="28">
        <v>34038</v>
      </c>
      <c r="N370" s="87">
        <v>47000</v>
      </c>
      <c r="O370" s="60">
        <f t="shared" si="442"/>
        <v>0.98997000000000002</v>
      </c>
      <c r="P370" s="60">
        <v>1.0030000000000001E-2</v>
      </c>
      <c r="Q370" s="32">
        <f t="shared" si="443"/>
        <v>2918700</v>
      </c>
      <c r="R370" s="32">
        <f t="shared" si="444"/>
        <v>2092558.79</v>
      </c>
      <c r="S370" s="32">
        <f t="shared" si="445"/>
        <v>21201.01</v>
      </c>
      <c r="T370" s="32">
        <f t="shared" si="446"/>
        <v>804940.2</v>
      </c>
      <c r="U370" s="88">
        <v>0</v>
      </c>
      <c r="V370" s="23">
        <v>44561</v>
      </c>
      <c r="W370" s="17" t="s">
        <v>59</v>
      </c>
      <c r="X370" s="17"/>
      <c r="Y370" s="17"/>
      <c r="Z370" s="17"/>
      <c r="AA370" s="17"/>
      <c r="AB370" s="17"/>
      <c r="AC370" s="17"/>
      <c r="AD370" s="22">
        <f t="shared" si="394"/>
        <v>62.1</v>
      </c>
      <c r="AE370" s="22">
        <f t="shared" si="398"/>
        <v>2113759.7999999998</v>
      </c>
      <c r="AF370" s="22"/>
      <c r="AG370" s="22"/>
      <c r="AH370" s="22">
        <f t="shared" si="399"/>
        <v>2092558.79</v>
      </c>
      <c r="AI370" s="22">
        <f t="shared" si="400"/>
        <v>21201.01</v>
      </c>
      <c r="AJ370" s="22">
        <f t="shared" si="401"/>
        <v>804940.2</v>
      </c>
      <c r="AK370" s="22">
        <f t="shared" si="447"/>
        <v>2918700</v>
      </c>
      <c r="AL370" s="22">
        <f t="shared" si="448"/>
        <v>0</v>
      </c>
      <c r="AM370" s="22">
        <f t="shared" si="402"/>
        <v>0</v>
      </c>
      <c r="AN370" s="22">
        <f t="shared" si="403"/>
        <v>0</v>
      </c>
      <c r="AO370" s="22">
        <f t="shared" si="404"/>
        <v>0</v>
      </c>
      <c r="AP370" s="22">
        <f t="shared" si="405"/>
        <v>0</v>
      </c>
      <c r="AQ370" s="22">
        <f t="shared" si="449"/>
        <v>0</v>
      </c>
      <c r="AR370" s="17"/>
      <c r="AS370" s="17"/>
      <c r="AT370" s="17"/>
      <c r="AU370" s="17"/>
      <c r="AV370" s="17"/>
      <c r="AW370" s="50"/>
      <c r="AX370" s="17"/>
      <c r="AY370" s="17"/>
      <c r="AZ370" s="17"/>
      <c r="BA370" s="17"/>
      <c r="BB370" s="17"/>
      <c r="BC370" s="17"/>
    </row>
    <row r="371" spans="1:55" s="3" customFormat="1" hidden="1" x14ac:dyDescent="0.25">
      <c r="A371" s="50"/>
      <c r="B371" s="146" t="s">
        <v>64</v>
      </c>
      <c r="C371" s="19" t="s">
        <v>58</v>
      </c>
      <c r="D371" s="17"/>
      <c r="E371" s="53"/>
      <c r="F371" s="54"/>
      <c r="G371" s="66"/>
      <c r="H371" s="17"/>
      <c r="I371" s="57">
        <v>1</v>
      </c>
      <c r="J371" s="76">
        <v>1</v>
      </c>
      <c r="K371" s="66">
        <v>3</v>
      </c>
      <c r="L371" s="22">
        <v>80.400000000000006</v>
      </c>
      <c r="M371" s="28">
        <v>34038</v>
      </c>
      <c r="N371" s="87">
        <v>47000</v>
      </c>
      <c r="O371" s="60">
        <f t="shared" si="442"/>
        <v>0.98997000000000002</v>
      </c>
      <c r="P371" s="60">
        <v>1.0030000000000001E-2</v>
      </c>
      <c r="Q371" s="32">
        <f t="shared" si="443"/>
        <v>3778800</v>
      </c>
      <c r="R371" s="32">
        <f t="shared" si="444"/>
        <v>2709206.55</v>
      </c>
      <c r="S371" s="32">
        <f t="shared" si="445"/>
        <v>27448.65</v>
      </c>
      <c r="T371" s="32">
        <f t="shared" si="446"/>
        <v>1042144.8</v>
      </c>
      <c r="U371" s="88">
        <v>0</v>
      </c>
      <c r="V371" s="23">
        <v>44561</v>
      </c>
      <c r="W371" s="17" t="s">
        <v>59</v>
      </c>
      <c r="X371" s="17"/>
      <c r="Y371" s="17"/>
      <c r="Z371" s="17"/>
      <c r="AA371" s="17"/>
      <c r="AB371" s="17"/>
      <c r="AC371" s="17"/>
      <c r="AD371" s="22">
        <f t="shared" si="394"/>
        <v>80.400000000000006</v>
      </c>
      <c r="AE371" s="22">
        <f t="shared" si="398"/>
        <v>2736655.2</v>
      </c>
      <c r="AF371" s="22"/>
      <c r="AG371" s="22"/>
      <c r="AH371" s="22">
        <f t="shared" si="399"/>
        <v>2709206.55</v>
      </c>
      <c r="AI371" s="22">
        <f t="shared" si="400"/>
        <v>27448.65</v>
      </c>
      <c r="AJ371" s="22">
        <f t="shared" si="401"/>
        <v>1042144.8</v>
      </c>
      <c r="AK371" s="22">
        <f t="shared" si="447"/>
        <v>3778800</v>
      </c>
      <c r="AL371" s="22">
        <f t="shared" si="448"/>
        <v>0</v>
      </c>
      <c r="AM371" s="22">
        <f t="shared" si="402"/>
        <v>0</v>
      </c>
      <c r="AN371" s="22">
        <f t="shared" si="403"/>
        <v>0</v>
      </c>
      <c r="AO371" s="22">
        <f t="shared" si="404"/>
        <v>0</v>
      </c>
      <c r="AP371" s="22">
        <f t="shared" si="405"/>
        <v>0</v>
      </c>
      <c r="AQ371" s="22">
        <f t="shared" si="449"/>
        <v>0</v>
      </c>
      <c r="AR371" s="17"/>
      <c r="AS371" s="17"/>
      <c r="AT371" s="17"/>
      <c r="AU371" s="17"/>
      <c r="AV371" s="17"/>
      <c r="AW371" s="50"/>
      <c r="AX371" s="17"/>
      <c r="AY371" s="17"/>
      <c r="AZ371" s="17"/>
      <c r="BA371" s="17"/>
      <c r="BB371" s="17"/>
      <c r="BC371" s="17"/>
    </row>
    <row r="372" spans="1:55" s="3" customFormat="1" hidden="1" x14ac:dyDescent="0.25">
      <c r="A372" s="50"/>
      <c r="B372" s="146" t="s">
        <v>65</v>
      </c>
      <c r="C372" s="19" t="s">
        <v>58</v>
      </c>
      <c r="D372" s="17"/>
      <c r="E372" s="53"/>
      <c r="F372" s="54"/>
      <c r="G372" s="66"/>
      <c r="H372" s="17"/>
      <c r="I372" s="57">
        <v>2</v>
      </c>
      <c r="J372" s="76">
        <v>1</v>
      </c>
      <c r="K372" s="66">
        <v>3</v>
      </c>
      <c r="L372" s="22">
        <v>83.4</v>
      </c>
      <c r="M372" s="28">
        <v>34038</v>
      </c>
      <c r="N372" s="87">
        <v>47000</v>
      </c>
      <c r="O372" s="60">
        <f t="shared" si="442"/>
        <v>0.98997000000000002</v>
      </c>
      <c r="P372" s="60">
        <v>1.0030000000000001E-2</v>
      </c>
      <c r="Q372" s="32">
        <f t="shared" si="443"/>
        <v>3919800</v>
      </c>
      <c r="R372" s="32">
        <f t="shared" si="444"/>
        <v>2810296.34</v>
      </c>
      <c r="S372" s="32">
        <f t="shared" si="445"/>
        <v>28472.86</v>
      </c>
      <c r="T372" s="32">
        <f t="shared" si="446"/>
        <v>1081030.8</v>
      </c>
      <c r="U372" s="88">
        <v>0</v>
      </c>
      <c r="V372" s="23">
        <v>44561</v>
      </c>
      <c r="W372" s="17" t="s">
        <v>59</v>
      </c>
      <c r="X372" s="17"/>
      <c r="Y372" s="17"/>
      <c r="Z372" s="17"/>
      <c r="AA372" s="17"/>
      <c r="AB372" s="17"/>
      <c r="AC372" s="17"/>
      <c r="AD372" s="22">
        <f t="shared" si="394"/>
        <v>83.4</v>
      </c>
      <c r="AE372" s="22">
        <f t="shared" si="398"/>
        <v>2838769.2</v>
      </c>
      <c r="AF372" s="22"/>
      <c r="AG372" s="22"/>
      <c r="AH372" s="22">
        <f t="shared" si="399"/>
        <v>2810296.34</v>
      </c>
      <c r="AI372" s="22">
        <f t="shared" si="400"/>
        <v>28472.86</v>
      </c>
      <c r="AJ372" s="22">
        <f t="shared" si="401"/>
        <v>1081030.8</v>
      </c>
      <c r="AK372" s="22">
        <f t="shared" si="447"/>
        <v>3919800</v>
      </c>
      <c r="AL372" s="22">
        <f t="shared" si="448"/>
        <v>0</v>
      </c>
      <c r="AM372" s="22">
        <f t="shared" si="402"/>
        <v>0</v>
      </c>
      <c r="AN372" s="22">
        <f t="shared" si="403"/>
        <v>0</v>
      </c>
      <c r="AO372" s="22">
        <f t="shared" si="404"/>
        <v>0</v>
      </c>
      <c r="AP372" s="22">
        <f t="shared" si="405"/>
        <v>0</v>
      </c>
      <c r="AQ372" s="22">
        <f t="shared" si="449"/>
        <v>0</v>
      </c>
      <c r="AR372" s="17"/>
      <c r="AS372" s="17"/>
      <c r="AT372" s="17"/>
      <c r="AU372" s="17"/>
      <c r="AV372" s="17"/>
      <c r="AW372" s="50"/>
      <c r="AX372" s="17"/>
      <c r="AY372" s="17"/>
      <c r="AZ372" s="17"/>
      <c r="BA372" s="17"/>
      <c r="BB372" s="17"/>
      <c r="BC372" s="17"/>
    </row>
    <row r="373" spans="1:55" s="3" customFormat="1" hidden="1" x14ac:dyDescent="0.25">
      <c r="A373" s="50"/>
      <c r="B373" s="146" t="s">
        <v>66</v>
      </c>
      <c r="C373" s="19" t="s">
        <v>58</v>
      </c>
      <c r="D373" s="17"/>
      <c r="E373" s="53"/>
      <c r="F373" s="54"/>
      <c r="G373" s="66"/>
      <c r="H373" s="17"/>
      <c r="I373" s="57">
        <v>3</v>
      </c>
      <c r="J373" s="76">
        <v>1</v>
      </c>
      <c r="K373" s="66">
        <v>3</v>
      </c>
      <c r="L373" s="22">
        <v>83.9</v>
      </c>
      <c r="M373" s="28">
        <v>34038</v>
      </c>
      <c r="N373" s="87">
        <v>47000</v>
      </c>
      <c r="O373" s="60">
        <f t="shared" si="442"/>
        <v>0.98997000000000002</v>
      </c>
      <c r="P373" s="60">
        <v>1.0030000000000001E-2</v>
      </c>
      <c r="Q373" s="32">
        <f t="shared" si="443"/>
        <v>3943300</v>
      </c>
      <c r="R373" s="32">
        <f t="shared" si="444"/>
        <v>2827144.64</v>
      </c>
      <c r="S373" s="32">
        <f t="shared" si="445"/>
        <v>28643.56</v>
      </c>
      <c r="T373" s="32">
        <f t="shared" si="446"/>
        <v>1087511.8</v>
      </c>
      <c r="U373" s="88">
        <v>0</v>
      </c>
      <c r="V373" s="23">
        <v>44561</v>
      </c>
      <c r="W373" s="17" t="s">
        <v>59</v>
      </c>
      <c r="X373" s="17"/>
      <c r="Y373" s="17"/>
      <c r="Z373" s="17"/>
      <c r="AA373" s="17"/>
      <c r="AB373" s="17"/>
      <c r="AC373" s="17"/>
      <c r="AD373" s="22">
        <f t="shared" si="394"/>
        <v>83.9</v>
      </c>
      <c r="AE373" s="22">
        <f t="shared" si="398"/>
        <v>2855788.2</v>
      </c>
      <c r="AF373" s="22"/>
      <c r="AG373" s="22"/>
      <c r="AH373" s="22">
        <f t="shared" si="399"/>
        <v>2827144.64</v>
      </c>
      <c r="AI373" s="22">
        <f t="shared" si="400"/>
        <v>28643.56</v>
      </c>
      <c r="AJ373" s="22">
        <f t="shared" si="401"/>
        <v>1087511.8</v>
      </c>
      <c r="AK373" s="22">
        <f t="shared" si="447"/>
        <v>3943300</v>
      </c>
      <c r="AL373" s="22">
        <f t="shared" si="448"/>
        <v>0</v>
      </c>
      <c r="AM373" s="22">
        <f t="shared" si="402"/>
        <v>0</v>
      </c>
      <c r="AN373" s="22">
        <f t="shared" si="403"/>
        <v>0</v>
      </c>
      <c r="AO373" s="22">
        <f t="shared" si="404"/>
        <v>0</v>
      </c>
      <c r="AP373" s="22">
        <f t="shared" si="405"/>
        <v>0</v>
      </c>
      <c r="AQ373" s="22">
        <f t="shared" si="449"/>
        <v>0</v>
      </c>
      <c r="AR373" s="17"/>
      <c r="AS373" s="17"/>
      <c r="AT373" s="17"/>
      <c r="AU373" s="17"/>
      <c r="AV373" s="17"/>
      <c r="AW373" s="50"/>
      <c r="AX373" s="17"/>
      <c r="AY373" s="17"/>
      <c r="AZ373" s="17"/>
      <c r="BA373" s="17"/>
      <c r="BB373" s="17"/>
      <c r="BC373" s="17"/>
    </row>
    <row r="374" spans="1:55" s="3" customFormat="1" hidden="1" x14ac:dyDescent="0.25">
      <c r="A374" s="50"/>
      <c r="B374" s="146" t="s">
        <v>67</v>
      </c>
      <c r="C374" s="19" t="s">
        <v>58</v>
      </c>
      <c r="D374" s="17"/>
      <c r="E374" s="53"/>
      <c r="F374" s="54"/>
      <c r="G374" s="66"/>
      <c r="H374" s="17"/>
      <c r="I374" s="57">
        <v>3</v>
      </c>
      <c r="J374" s="76">
        <v>1</v>
      </c>
      <c r="K374" s="66">
        <v>3</v>
      </c>
      <c r="L374" s="22">
        <v>79.8</v>
      </c>
      <c r="M374" s="28">
        <v>34038</v>
      </c>
      <c r="N374" s="87">
        <v>47000</v>
      </c>
      <c r="O374" s="60">
        <f t="shared" si="442"/>
        <v>0.98997000000000002</v>
      </c>
      <c r="P374" s="60">
        <v>1.0030000000000001E-2</v>
      </c>
      <c r="Q374" s="32">
        <f t="shared" si="443"/>
        <v>3750600</v>
      </c>
      <c r="R374" s="32">
        <f t="shared" si="444"/>
        <v>2688988.59</v>
      </c>
      <c r="S374" s="32">
        <f t="shared" si="445"/>
        <v>27243.81</v>
      </c>
      <c r="T374" s="32">
        <f t="shared" si="446"/>
        <v>1034367.6</v>
      </c>
      <c r="U374" s="88">
        <v>0</v>
      </c>
      <c r="V374" s="23">
        <v>44561</v>
      </c>
      <c r="W374" s="17" t="s">
        <v>59</v>
      </c>
      <c r="X374" s="17"/>
      <c r="Y374" s="17"/>
      <c r="Z374" s="17"/>
      <c r="AA374" s="17"/>
      <c r="AB374" s="17"/>
      <c r="AC374" s="17"/>
      <c r="AD374" s="22">
        <f t="shared" si="394"/>
        <v>79.8</v>
      </c>
      <c r="AE374" s="22">
        <f t="shared" si="398"/>
        <v>2716232.4</v>
      </c>
      <c r="AF374" s="22"/>
      <c r="AG374" s="22"/>
      <c r="AH374" s="22">
        <f t="shared" si="399"/>
        <v>2688988.59</v>
      </c>
      <c r="AI374" s="22">
        <f t="shared" si="400"/>
        <v>27243.81</v>
      </c>
      <c r="AJ374" s="22">
        <f t="shared" si="401"/>
        <v>1034367.6</v>
      </c>
      <c r="AK374" s="22">
        <f t="shared" si="447"/>
        <v>3750600</v>
      </c>
      <c r="AL374" s="22">
        <f t="shared" si="448"/>
        <v>0</v>
      </c>
      <c r="AM374" s="22">
        <f t="shared" si="402"/>
        <v>0</v>
      </c>
      <c r="AN374" s="22">
        <f t="shared" si="403"/>
        <v>0</v>
      </c>
      <c r="AO374" s="22">
        <f t="shared" si="404"/>
        <v>0</v>
      </c>
      <c r="AP374" s="22">
        <f t="shared" si="405"/>
        <v>0</v>
      </c>
      <c r="AQ374" s="22">
        <f t="shared" si="449"/>
        <v>0</v>
      </c>
      <c r="AR374" s="17"/>
      <c r="AS374" s="17"/>
      <c r="AT374" s="17"/>
      <c r="AU374" s="17"/>
      <c r="AV374" s="17"/>
      <c r="AW374" s="50"/>
      <c r="AX374" s="17"/>
      <c r="AY374" s="17"/>
      <c r="AZ374" s="17"/>
      <c r="BA374" s="17"/>
      <c r="BB374" s="17"/>
      <c r="BC374" s="17"/>
    </row>
    <row r="375" spans="1:55" s="3" customFormat="1" hidden="1" x14ac:dyDescent="0.25">
      <c r="A375" s="50"/>
      <c r="B375" s="146" t="s">
        <v>69</v>
      </c>
      <c r="C375" s="19" t="s">
        <v>58</v>
      </c>
      <c r="D375" s="17"/>
      <c r="E375" s="53"/>
      <c r="F375" s="54"/>
      <c r="G375" s="66"/>
      <c r="H375" s="17"/>
      <c r="I375" s="57">
        <v>2</v>
      </c>
      <c r="J375" s="76">
        <v>1</v>
      </c>
      <c r="K375" s="66">
        <v>2</v>
      </c>
      <c r="L375" s="22">
        <v>60.4</v>
      </c>
      <c r="M375" s="28">
        <v>34038</v>
      </c>
      <c r="N375" s="87">
        <v>47000</v>
      </c>
      <c r="O375" s="60">
        <f t="shared" si="442"/>
        <v>0.98997000000000002</v>
      </c>
      <c r="P375" s="60">
        <v>1.0030000000000001E-2</v>
      </c>
      <c r="Q375" s="32">
        <f t="shared" si="443"/>
        <v>2838800</v>
      </c>
      <c r="R375" s="32">
        <f t="shared" si="444"/>
        <v>2035274.57</v>
      </c>
      <c r="S375" s="32">
        <f t="shared" si="445"/>
        <v>20620.63</v>
      </c>
      <c r="T375" s="32">
        <f t="shared" si="446"/>
        <v>782904.8</v>
      </c>
      <c r="U375" s="88">
        <v>0</v>
      </c>
      <c r="V375" s="23">
        <v>44561</v>
      </c>
      <c r="W375" s="17" t="s">
        <v>59</v>
      </c>
      <c r="X375" s="17"/>
      <c r="Y375" s="17"/>
      <c r="Z375" s="17"/>
      <c r="AA375" s="17"/>
      <c r="AB375" s="17"/>
      <c r="AC375" s="17"/>
      <c r="AD375" s="22">
        <f t="shared" si="394"/>
        <v>60.4</v>
      </c>
      <c r="AE375" s="22">
        <f t="shared" si="398"/>
        <v>2055895.2</v>
      </c>
      <c r="AF375" s="22"/>
      <c r="AG375" s="22"/>
      <c r="AH375" s="22">
        <f t="shared" si="399"/>
        <v>2035274.57</v>
      </c>
      <c r="AI375" s="22">
        <f t="shared" si="400"/>
        <v>20620.63</v>
      </c>
      <c r="AJ375" s="22">
        <f t="shared" si="401"/>
        <v>782904.8</v>
      </c>
      <c r="AK375" s="22">
        <f t="shared" si="447"/>
        <v>2838800</v>
      </c>
      <c r="AL375" s="22">
        <f t="shared" si="448"/>
        <v>0</v>
      </c>
      <c r="AM375" s="22">
        <f t="shared" si="402"/>
        <v>0</v>
      </c>
      <c r="AN375" s="22">
        <f t="shared" si="403"/>
        <v>0</v>
      </c>
      <c r="AO375" s="22">
        <f t="shared" si="404"/>
        <v>0</v>
      </c>
      <c r="AP375" s="22">
        <f t="shared" si="405"/>
        <v>0</v>
      </c>
      <c r="AQ375" s="22">
        <f t="shared" si="449"/>
        <v>0</v>
      </c>
      <c r="AR375" s="17"/>
      <c r="AS375" s="17"/>
      <c r="AT375" s="17"/>
      <c r="AU375" s="17"/>
      <c r="AV375" s="17"/>
      <c r="AW375" s="50"/>
      <c r="AX375" s="17"/>
      <c r="AY375" s="17"/>
      <c r="AZ375" s="17"/>
      <c r="BA375" s="17"/>
      <c r="BB375" s="17"/>
      <c r="BC375" s="17"/>
    </row>
    <row r="376" spans="1:55" s="3" customFormat="1" hidden="1" x14ac:dyDescent="0.25">
      <c r="A376" s="50"/>
      <c r="B376" s="146" t="s">
        <v>85</v>
      </c>
      <c r="C376" s="19" t="s">
        <v>58</v>
      </c>
      <c r="D376" s="17"/>
      <c r="E376" s="53"/>
      <c r="F376" s="54"/>
      <c r="G376" s="66"/>
      <c r="H376" s="17"/>
      <c r="I376" s="57">
        <v>2</v>
      </c>
      <c r="J376" s="76">
        <v>1</v>
      </c>
      <c r="K376" s="66">
        <v>3</v>
      </c>
      <c r="L376" s="22">
        <v>84.4</v>
      </c>
      <c r="M376" s="28">
        <v>34038</v>
      </c>
      <c r="N376" s="87">
        <v>47000</v>
      </c>
      <c r="O376" s="60">
        <f t="shared" si="442"/>
        <v>0.98997000000000002</v>
      </c>
      <c r="P376" s="60">
        <v>1.0030000000000001E-2</v>
      </c>
      <c r="Q376" s="32">
        <f t="shared" si="443"/>
        <v>3966800</v>
      </c>
      <c r="R376" s="32">
        <f t="shared" si="444"/>
        <v>2843992.94</v>
      </c>
      <c r="S376" s="32">
        <f t="shared" si="445"/>
        <v>28814.26</v>
      </c>
      <c r="T376" s="32">
        <f t="shared" si="446"/>
        <v>1093992.8</v>
      </c>
      <c r="U376" s="88">
        <v>0</v>
      </c>
      <c r="V376" s="23">
        <v>44561</v>
      </c>
      <c r="W376" s="17" t="s">
        <v>59</v>
      </c>
      <c r="X376" s="17"/>
      <c r="Y376" s="17"/>
      <c r="Z376" s="17"/>
      <c r="AA376" s="17"/>
      <c r="AB376" s="17"/>
      <c r="AC376" s="17"/>
      <c r="AD376" s="22">
        <f t="shared" si="394"/>
        <v>84.4</v>
      </c>
      <c r="AE376" s="22">
        <f t="shared" si="398"/>
        <v>2872807.2</v>
      </c>
      <c r="AF376" s="22"/>
      <c r="AG376" s="22"/>
      <c r="AH376" s="22">
        <f t="shared" si="399"/>
        <v>2843992.94</v>
      </c>
      <c r="AI376" s="22">
        <f t="shared" si="400"/>
        <v>28814.26</v>
      </c>
      <c r="AJ376" s="22">
        <f t="shared" si="401"/>
        <v>1093992.8</v>
      </c>
      <c r="AK376" s="22">
        <f t="shared" si="447"/>
        <v>3966800</v>
      </c>
      <c r="AL376" s="22">
        <f t="shared" si="448"/>
        <v>0</v>
      </c>
      <c r="AM376" s="22">
        <f t="shared" si="402"/>
        <v>0</v>
      </c>
      <c r="AN376" s="22">
        <f t="shared" si="403"/>
        <v>0</v>
      </c>
      <c r="AO376" s="22">
        <f t="shared" si="404"/>
        <v>0</v>
      </c>
      <c r="AP376" s="22">
        <f t="shared" si="405"/>
        <v>0</v>
      </c>
      <c r="AQ376" s="22">
        <f t="shared" si="449"/>
        <v>0</v>
      </c>
      <c r="AR376" s="17"/>
      <c r="AS376" s="17"/>
      <c r="AT376" s="17"/>
      <c r="AU376" s="17"/>
      <c r="AV376" s="17"/>
      <c r="AW376" s="50"/>
      <c r="AX376" s="17"/>
      <c r="AY376" s="17"/>
      <c r="AZ376" s="17"/>
      <c r="BA376" s="17"/>
      <c r="BB376" s="17"/>
      <c r="BC376" s="17"/>
    </row>
    <row r="377" spans="1:55" s="3" customFormat="1" hidden="1" x14ac:dyDescent="0.25">
      <c r="A377" s="50"/>
      <c r="B377" s="146" t="s">
        <v>70</v>
      </c>
      <c r="C377" s="19" t="s">
        <v>58</v>
      </c>
      <c r="D377" s="17"/>
      <c r="E377" s="53"/>
      <c r="F377" s="54"/>
      <c r="G377" s="66"/>
      <c r="H377" s="17"/>
      <c r="I377" s="57">
        <v>3</v>
      </c>
      <c r="J377" s="76">
        <v>1</v>
      </c>
      <c r="K377" s="66">
        <v>3</v>
      </c>
      <c r="L377" s="22">
        <v>79.2</v>
      </c>
      <c r="M377" s="28">
        <v>34038</v>
      </c>
      <c r="N377" s="87">
        <v>47000</v>
      </c>
      <c r="O377" s="60">
        <f t="shared" si="442"/>
        <v>0.98997000000000002</v>
      </c>
      <c r="P377" s="60">
        <v>1.0030000000000001E-2</v>
      </c>
      <c r="Q377" s="32">
        <f t="shared" si="443"/>
        <v>3722400</v>
      </c>
      <c r="R377" s="32">
        <f t="shared" si="444"/>
        <v>2668770.63</v>
      </c>
      <c r="S377" s="32">
        <f t="shared" si="445"/>
        <v>27038.97</v>
      </c>
      <c r="T377" s="32">
        <f t="shared" si="446"/>
        <v>1026590.4</v>
      </c>
      <c r="U377" s="88">
        <v>0</v>
      </c>
      <c r="V377" s="23">
        <v>44561</v>
      </c>
      <c r="W377" s="17" t="s">
        <v>59</v>
      </c>
      <c r="X377" s="17"/>
      <c r="Y377" s="17"/>
      <c r="Z377" s="17"/>
      <c r="AA377" s="17"/>
      <c r="AB377" s="17"/>
      <c r="AC377" s="17"/>
      <c r="AD377" s="22">
        <f t="shared" si="394"/>
        <v>79.2</v>
      </c>
      <c r="AE377" s="22">
        <f t="shared" si="398"/>
        <v>2695809.6</v>
      </c>
      <c r="AF377" s="22"/>
      <c r="AG377" s="22"/>
      <c r="AH377" s="22">
        <f t="shared" si="399"/>
        <v>2668770.63</v>
      </c>
      <c r="AI377" s="22">
        <f t="shared" si="400"/>
        <v>27038.97</v>
      </c>
      <c r="AJ377" s="22">
        <f t="shared" si="401"/>
        <v>1026590.4</v>
      </c>
      <c r="AK377" s="22">
        <f t="shared" si="447"/>
        <v>3722400</v>
      </c>
      <c r="AL377" s="22">
        <f t="shared" si="448"/>
        <v>0</v>
      </c>
      <c r="AM377" s="22">
        <f t="shared" si="402"/>
        <v>0</v>
      </c>
      <c r="AN377" s="22">
        <f t="shared" si="403"/>
        <v>0</v>
      </c>
      <c r="AO377" s="22">
        <f t="shared" si="404"/>
        <v>0</v>
      </c>
      <c r="AP377" s="22">
        <f t="shared" si="405"/>
        <v>0</v>
      </c>
      <c r="AQ377" s="22">
        <f t="shared" si="449"/>
        <v>0</v>
      </c>
      <c r="AR377" s="17"/>
      <c r="AS377" s="17"/>
      <c r="AT377" s="17"/>
      <c r="AU377" s="17"/>
      <c r="AV377" s="17"/>
      <c r="AW377" s="50"/>
      <c r="AX377" s="17"/>
      <c r="AY377" s="17"/>
      <c r="AZ377" s="17"/>
      <c r="BA377" s="17"/>
      <c r="BB377" s="17"/>
      <c r="BC377" s="17"/>
    </row>
    <row r="378" spans="1:55" s="3" customFormat="1" hidden="1" x14ac:dyDescent="0.25">
      <c r="A378" s="50"/>
      <c r="B378" s="146" t="s">
        <v>86</v>
      </c>
      <c r="C378" s="19" t="s">
        <v>58</v>
      </c>
      <c r="D378" s="17"/>
      <c r="E378" s="53"/>
      <c r="F378" s="54"/>
      <c r="G378" s="66"/>
      <c r="H378" s="17"/>
      <c r="I378" s="57">
        <v>3</v>
      </c>
      <c r="J378" s="76">
        <v>1</v>
      </c>
      <c r="K378" s="66">
        <v>2</v>
      </c>
      <c r="L378" s="22">
        <v>58.6</v>
      </c>
      <c r="M378" s="28">
        <v>34038</v>
      </c>
      <c r="N378" s="87">
        <v>47000</v>
      </c>
      <c r="O378" s="60">
        <f t="shared" si="442"/>
        <v>0.98997000000000002</v>
      </c>
      <c r="P378" s="60">
        <v>1.0030000000000001E-2</v>
      </c>
      <c r="Q378" s="32">
        <f t="shared" si="443"/>
        <v>2754200</v>
      </c>
      <c r="R378" s="32">
        <f t="shared" si="444"/>
        <v>1974620.69</v>
      </c>
      <c r="S378" s="32">
        <f t="shared" si="445"/>
        <v>20006.11</v>
      </c>
      <c r="T378" s="32">
        <f t="shared" si="446"/>
        <v>759573.2</v>
      </c>
      <c r="U378" s="88">
        <v>0</v>
      </c>
      <c r="V378" s="23">
        <v>44561</v>
      </c>
      <c r="W378" s="17" t="s">
        <v>59</v>
      </c>
      <c r="X378" s="17"/>
      <c r="Y378" s="17"/>
      <c r="Z378" s="17"/>
      <c r="AA378" s="17"/>
      <c r="AB378" s="17"/>
      <c r="AC378" s="17"/>
      <c r="AD378" s="22">
        <f t="shared" si="394"/>
        <v>58.6</v>
      </c>
      <c r="AE378" s="22">
        <f t="shared" si="398"/>
        <v>1994626.8</v>
      </c>
      <c r="AF378" s="22"/>
      <c r="AG378" s="22"/>
      <c r="AH378" s="22">
        <f t="shared" si="399"/>
        <v>1974620.69</v>
      </c>
      <c r="AI378" s="22">
        <f t="shared" si="400"/>
        <v>20006.11</v>
      </c>
      <c r="AJ378" s="22">
        <f t="shared" si="401"/>
        <v>759573.2</v>
      </c>
      <c r="AK378" s="22">
        <f t="shared" si="447"/>
        <v>2754200</v>
      </c>
      <c r="AL378" s="22">
        <f t="shared" si="448"/>
        <v>0</v>
      </c>
      <c r="AM378" s="22">
        <f t="shared" si="402"/>
        <v>0</v>
      </c>
      <c r="AN378" s="22">
        <f t="shared" si="403"/>
        <v>0</v>
      </c>
      <c r="AO378" s="22">
        <f t="shared" si="404"/>
        <v>0</v>
      </c>
      <c r="AP378" s="22">
        <f t="shared" si="405"/>
        <v>0</v>
      </c>
      <c r="AQ378" s="22">
        <f t="shared" si="449"/>
        <v>0</v>
      </c>
      <c r="AR378" s="17"/>
      <c r="AS378" s="17"/>
      <c r="AT378" s="17"/>
      <c r="AU378" s="17"/>
      <c r="AV378" s="17"/>
      <c r="AW378" s="50"/>
      <c r="AX378" s="17"/>
      <c r="AY378" s="17"/>
      <c r="AZ378" s="17"/>
      <c r="BA378" s="17"/>
      <c r="BB378" s="17"/>
      <c r="BC378" s="17"/>
    </row>
    <row r="379" spans="1:55" s="35" customFormat="1" ht="15.75" hidden="1" customHeight="1" x14ac:dyDescent="0.25">
      <c r="A379" s="48">
        <v>7</v>
      </c>
      <c r="B379" s="49" t="s">
        <v>167</v>
      </c>
      <c r="C379" s="40"/>
      <c r="D379" s="24"/>
      <c r="E379" s="41">
        <v>11</v>
      </c>
      <c r="F379" s="67">
        <v>689.8</v>
      </c>
      <c r="G379" s="46">
        <v>3</v>
      </c>
      <c r="H379" s="24">
        <v>184</v>
      </c>
      <c r="I379" s="68">
        <f>SUM(I380:I393)</f>
        <v>39</v>
      </c>
      <c r="J379" s="68">
        <f t="shared" ref="J379:L379" si="450">SUM(J380:J393)</f>
        <v>14</v>
      </c>
      <c r="K379" s="68">
        <f t="shared" si="450"/>
        <v>32</v>
      </c>
      <c r="L379" s="69">
        <f t="shared" si="450"/>
        <v>873.8</v>
      </c>
      <c r="M379" s="45"/>
      <c r="N379" s="46"/>
      <c r="O379" s="45"/>
      <c r="P379" s="45"/>
      <c r="Q379" s="69">
        <f t="shared" ref="Q379:U379" si="451">SUM(Q380:Q393)</f>
        <v>41068600</v>
      </c>
      <c r="R379" s="69">
        <f t="shared" si="451"/>
        <v>29444088.079999998</v>
      </c>
      <c r="S379" s="69">
        <f t="shared" si="451"/>
        <v>298316.32</v>
      </c>
      <c r="T379" s="69">
        <f t="shared" si="451"/>
        <v>11326195.6</v>
      </c>
      <c r="U379" s="69">
        <f t="shared" si="451"/>
        <v>0</v>
      </c>
      <c r="V379" s="23">
        <v>44561</v>
      </c>
      <c r="W379" s="24"/>
      <c r="X379" s="24"/>
      <c r="Y379" s="24"/>
      <c r="Z379" s="24"/>
      <c r="AA379" s="24"/>
      <c r="AB379" s="24"/>
      <c r="AC379" s="24"/>
      <c r="AD379" s="69">
        <f t="shared" ref="AD379:AZ379" si="452">SUM(AD380:AD393)</f>
        <v>689.8</v>
      </c>
      <c r="AE379" s="22">
        <f t="shared" si="398"/>
        <v>23479412.399999999</v>
      </c>
      <c r="AF379" s="22"/>
      <c r="AG379" s="22"/>
      <c r="AH379" s="22">
        <f t="shared" si="399"/>
        <v>23243913.890000001</v>
      </c>
      <c r="AI379" s="22">
        <f t="shared" si="400"/>
        <v>235498.51</v>
      </c>
      <c r="AJ379" s="22">
        <f t="shared" si="401"/>
        <v>8941187.5999999996</v>
      </c>
      <c r="AK379" s="69">
        <f t="shared" si="452"/>
        <v>32420600</v>
      </c>
      <c r="AL379" s="69">
        <f t="shared" si="452"/>
        <v>184</v>
      </c>
      <c r="AM379" s="22">
        <f t="shared" si="402"/>
        <v>6262992</v>
      </c>
      <c r="AN379" s="22">
        <f t="shared" si="403"/>
        <v>6200174.1900000004</v>
      </c>
      <c r="AO379" s="22">
        <f t="shared" si="404"/>
        <v>62817.81</v>
      </c>
      <c r="AP379" s="22">
        <f t="shared" si="405"/>
        <v>2385008</v>
      </c>
      <c r="AQ379" s="69">
        <f t="shared" si="452"/>
        <v>8648000</v>
      </c>
      <c r="AR379" s="69">
        <f t="shared" si="452"/>
        <v>0</v>
      </c>
      <c r="AS379" s="69">
        <f t="shared" si="452"/>
        <v>0</v>
      </c>
      <c r="AT379" s="69">
        <f t="shared" si="452"/>
        <v>0</v>
      </c>
      <c r="AU379" s="69">
        <f t="shared" si="452"/>
        <v>0</v>
      </c>
      <c r="AV379" s="69">
        <f t="shared" si="452"/>
        <v>0</v>
      </c>
      <c r="AW379" s="69">
        <f t="shared" si="452"/>
        <v>0</v>
      </c>
      <c r="AX379" s="69">
        <f t="shared" si="452"/>
        <v>0</v>
      </c>
      <c r="AY379" s="69">
        <f t="shared" si="452"/>
        <v>0</v>
      </c>
      <c r="AZ379" s="69">
        <f t="shared" si="452"/>
        <v>0</v>
      </c>
      <c r="BA379" s="24"/>
      <c r="BB379" s="24"/>
      <c r="BC379" s="24"/>
    </row>
    <row r="380" spans="1:55" s="3" customFormat="1" hidden="1" x14ac:dyDescent="0.25">
      <c r="A380" s="50"/>
      <c r="B380" s="144" t="s">
        <v>57</v>
      </c>
      <c r="C380" s="19" t="s">
        <v>58</v>
      </c>
      <c r="D380" s="17"/>
      <c r="E380" s="53"/>
      <c r="F380" s="54"/>
      <c r="G380" s="66"/>
      <c r="H380" s="17"/>
      <c r="I380" s="142">
        <v>3</v>
      </c>
      <c r="J380" s="76">
        <v>1</v>
      </c>
      <c r="K380" s="66">
        <v>2</v>
      </c>
      <c r="L380" s="22">
        <v>61.4</v>
      </c>
      <c r="M380" s="28">
        <v>34038</v>
      </c>
      <c r="N380" s="87">
        <v>47000</v>
      </c>
      <c r="O380" s="60">
        <f t="shared" ref="O380:O393" si="453">100%-P380</f>
        <v>0.98997000000000002</v>
      </c>
      <c r="P380" s="60">
        <v>1.0030000000000001E-2</v>
      </c>
      <c r="Q380" s="32">
        <f t="shared" ref="Q380:Q393" si="454">L380*N380</f>
        <v>2885800</v>
      </c>
      <c r="R380" s="32">
        <f t="shared" ref="R380:R393" si="455">IF(N380&lt;M380,(L380*M380*O380)*N380/M380,L380*M380*O380)</f>
        <v>2068971.17</v>
      </c>
      <c r="S380" s="32">
        <f t="shared" ref="S380:S393" si="456">IF(N380&lt;M380,(L380*M380*P380)*N380/M380,L380*M380*P380)</f>
        <v>20962.03</v>
      </c>
      <c r="T380" s="32">
        <f t="shared" ref="T380:T393" si="457">Q380-R380-S380-U380</f>
        <v>795866.8</v>
      </c>
      <c r="U380" s="88">
        <v>0</v>
      </c>
      <c r="V380" s="23">
        <v>44561</v>
      </c>
      <c r="W380" s="17" t="s">
        <v>59</v>
      </c>
      <c r="X380" s="17"/>
      <c r="Y380" s="17"/>
      <c r="Z380" s="17"/>
      <c r="AA380" s="17"/>
      <c r="AB380" s="17"/>
      <c r="AC380" s="17"/>
      <c r="AD380" s="22">
        <f t="shared" ref="AD380:AD424" si="458">IF(W380&gt;0,L380,0)</f>
        <v>61.4</v>
      </c>
      <c r="AE380" s="22">
        <f t="shared" si="398"/>
        <v>2089933.2</v>
      </c>
      <c r="AF380" s="22"/>
      <c r="AG380" s="22"/>
      <c r="AH380" s="22">
        <f t="shared" si="399"/>
        <v>2068971.17</v>
      </c>
      <c r="AI380" s="22">
        <f t="shared" si="400"/>
        <v>20962.03</v>
      </c>
      <c r="AJ380" s="22">
        <f t="shared" si="401"/>
        <v>795866.8</v>
      </c>
      <c r="AK380" s="22">
        <f t="shared" ref="AK380:AK393" si="459">IF(W380&gt;0,Q380,0)</f>
        <v>2885800</v>
      </c>
      <c r="AL380" s="22">
        <f t="shared" ref="AL380:AL393" si="460">IF(X380&gt;0,L380,0)</f>
        <v>0</v>
      </c>
      <c r="AM380" s="22">
        <f t="shared" si="402"/>
        <v>0</v>
      </c>
      <c r="AN380" s="22">
        <f t="shared" si="403"/>
        <v>0</v>
      </c>
      <c r="AO380" s="22">
        <f t="shared" si="404"/>
        <v>0</v>
      </c>
      <c r="AP380" s="22">
        <f t="shared" si="405"/>
        <v>0</v>
      </c>
      <c r="AQ380" s="22">
        <f t="shared" ref="AQ380:AQ393" si="461">IF(X380&gt;0,Q380,0)</f>
        <v>0</v>
      </c>
      <c r="AR380" s="17"/>
      <c r="AS380" s="17"/>
      <c r="AT380" s="17"/>
      <c r="AU380" s="17"/>
      <c r="AV380" s="17"/>
      <c r="AW380" s="50"/>
      <c r="AX380" s="17"/>
      <c r="AY380" s="17"/>
      <c r="AZ380" s="17"/>
      <c r="BA380" s="17"/>
      <c r="BB380" s="17"/>
      <c r="BC380" s="17"/>
    </row>
    <row r="381" spans="1:55" s="3" customFormat="1" hidden="1" x14ac:dyDescent="0.25">
      <c r="A381" s="50"/>
      <c r="B381" s="144" t="s">
        <v>60</v>
      </c>
      <c r="C381" s="19" t="s">
        <v>58</v>
      </c>
      <c r="D381" s="17"/>
      <c r="E381" s="53"/>
      <c r="F381" s="54"/>
      <c r="G381" s="66"/>
      <c r="H381" s="17"/>
      <c r="I381" s="142">
        <v>2</v>
      </c>
      <c r="J381" s="76">
        <v>1</v>
      </c>
      <c r="K381" s="66">
        <v>3</v>
      </c>
      <c r="L381" s="22">
        <v>78.900000000000006</v>
      </c>
      <c r="M381" s="28">
        <v>34038</v>
      </c>
      <c r="N381" s="87">
        <v>47000</v>
      </c>
      <c r="O381" s="60">
        <f t="shared" si="453"/>
        <v>0.98997000000000002</v>
      </c>
      <c r="P381" s="60">
        <v>1.0030000000000001E-2</v>
      </c>
      <c r="Q381" s="32">
        <f t="shared" si="454"/>
        <v>3708300</v>
      </c>
      <c r="R381" s="32">
        <f t="shared" si="455"/>
        <v>2658661.65</v>
      </c>
      <c r="S381" s="32">
        <f t="shared" si="456"/>
        <v>26936.55</v>
      </c>
      <c r="T381" s="32">
        <f t="shared" si="457"/>
        <v>1022701.8</v>
      </c>
      <c r="U381" s="88">
        <v>0</v>
      </c>
      <c r="V381" s="23">
        <v>44561</v>
      </c>
      <c r="W381" s="17" t="s">
        <v>59</v>
      </c>
      <c r="X381" s="17"/>
      <c r="Y381" s="17"/>
      <c r="Z381" s="17"/>
      <c r="AA381" s="17"/>
      <c r="AB381" s="17"/>
      <c r="AC381" s="17"/>
      <c r="AD381" s="22">
        <f t="shared" si="458"/>
        <v>78.900000000000006</v>
      </c>
      <c r="AE381" s="22">
        <f t="shared" si="398"/>
        <v>2685598.2</v>
      </c>
      <c r="AF381" s="22"/>
      <c r="AG381" s="22"/>
      <c r="AH381" s="22">
        <f t="shared" si="399"/>
        <v>2658661.65</v>
      </c>
      <c r="AI381" s="22">
        <f t="shared" si="400"/>
        <v>26936.55</v>
      </c>
      <c r="AJ381" s="22">
        <f t="shared" si="401"/>
        <v>1022701.8</v>
      </c>
      <c r="AK381" s="22">
        <f t="shared" si="459"/>
        <v>3708300</v>
      </c>
      <c r="AL381" s="22">
        <f t="shared" si="460"/>
        <v>0</v>
      </c>
      <c r="AM381" s="22">
        <f t="shared" si="402"/>
        <v>0</v>
      </c>
      <c r="AN381" s="22">
        <f t="shared" si="403"/>
        <v>0</v>
      </c>
      <c r="AO381" s="22">
        <f t="shared" si="404"/>
        <v>0</v>
      </c>
      <c r="AP381" s="22">
        <f t="shared" si="405"/>
        <v>0</v>
      </c>
      <c r="AQ381" s="22">
        <f t="shared" si="461"/>
        <v>0</v>
      </c>
      <c r="AR381" s="17"/>
      <c r="AS381" s="17"/>
      <c r="AT381" s="17"/>
      <c r="AU381" s="17"/>
      <c r="AV381" s="17"/>
      <c r="AW381" s="50"/>
      <c r="AX381" s="17"/>
      <c r="AY381" s="17"/>
      <c r="AZ381" s="17"/>
      <c r="BA381" s="17"/>
      <c r="BB381" s="17"/>
      <c r="BC381" s="17"/>
    </row>
    <row r="382" spans="1:55" s="3" customFormat="1" hidden="1" x14ac:dyDescent="0.25">
      <c r="A382" s="50"/>
      <c r="B382" s="146" t="s">
        <v>61</v>
      </c>
      <c r="C382" s="52"/>
      <c r="D382" s="52" t="s">
        <v>62</v>
      </c>
      <c r="E382" s="53"/>
      <c r="F382" s="54"/>
      <c r="G382" s="66"/>
      <c r="H382" s="17"/>
      <c r="I382" s="142">
        <v>3</v>
      </c>
      <c r="J382" s="76">
        <v>1</v>
      </c>
      <c r="K382" s="66">
        <v>3</v>
      </c>
      <c r="L382" s="22">
        <v>83.8</v>
      </c>
      <c r="M382" s="28">
        <v>34038</v>
      </c>
      <c r="N382" s="87">
        <v>47000</v>
      </c>
      <c r="O382" s="60">
        <f t="shared" si="453"/>
        <v>0.98997000000000002</v>
      </c>
      <c r="P382" s="60">
        <v>1.0030000000000001E-2</v>
      </c>
      <c r="Q382" s="32">
        <f t="shared" si="454"/>
        <v>3938600</v>
      </c>
      <c r="R382" s="32">
        <f t="shared" si="455"/>
        <v>2823774.98</v>
      </c>
      <c r="S382" s="32">
        <f t="shared" si="456"/>
        <v>28609.42</v>
      </c>
      <c r="T382" s="32">
        <f t="shared" si="457"/>
        <v>1086215.6000000001</v>
      </c>
      <c r="U382" s="88">
        <v>0</v>
      </c>
      <c r="V382" s="23">
        <v>44561</v>
      </c>
      <c r="W382" s="17"/>
      <c r="X382" s="17" t="s">
        <v>59</v>
      </c>
      <c r="Y382" s="17"/>
      <c r="Z382" s="17"/>
      <c r="AA382" s="17"/>
      <c r="AB382" s="17"/>
      <c r="AC382" s="17"/>
      <c r="AD382" s="22">
        <f t="shared" si="458"/>
        <v>0</v>
      </c>
      <c r="AE382" s="22">
        <f t="shared" si="398"/>
        <v>0</v>
      </c>
      <c r="AF382" s="22"/>
      <c r="AG382" s="22"/>
      <c r="AH382" s="22">
        <f t="shared" si="399"/>
        <v>0</v>
      </c>
      <c r="AI382" s="22">
        <f t="shared" si="400"/>
        <v>0</v>
      </c>
      <c r="AJ382" s="22">
        <f t="shared" si="401"/>
        <v>0</v>
      </c>
      <c r="AK382" s="22">
        <f t="shared" si="459"/>
        <v>0</v>
      </c>
      <c r="AL382" s="22">
        <f t="shared" si="460"/>
        <v>83.8</v>
      </c>
      <c r="AM382" s="22">
        <f t="shared" si="402"/>
        <v>2852384.4</v>
      </c>
      <c r="AN382" s="22">
        <f t="shared" si="403"/>
        <v>2823774.98</v>
      </c>
      <c r="AO382" s="22">
        <f t="shared" si="404"/>
        <v>28609.42</v>
      </c>
      <c r="AP382" s="22">
        <f t="shared" si="405"/>
        <v>1086215.6000000001</v>
      </c>
      <c r="AQ382" s="22">
        <f t="shared" si="461"/>
        <v>3938600</v>
      </c>
      <c r="AR382" s="17"/>
      <c r="AS382" s="17"/>
      <c r="AT382" s="17"/>
      <c r="AU382" s="17"/>
      <c r="AV382" s="17"/>
      <c r="AW382" s="50"/>
      <c r="AX382" s="17"/>
      <c r="AY382" s="17"/>
      <c r="AZ382" s="17"/>
      <c r="BA382" s="17"/>
      <c r="BB382" s="17"/>
      <c r="BC382" s="17"/>
    </row>
    <row r="383" spans="1:55" s="3" customFormat="1" hidden="1" x14ac:dyDescent="0.25">
      <c r="A383" s="50"/>
      <c r="B383" s="146" t="s">
        <v>63</v>
      </c>
      <c r="C383" s="19" t="s">
        <v>58</v>
      </c>
      <c r="D383" s="17"/>
      <c r="E383" s="53"/>
      <c r="F383" s="54"/>
      <c r="G383" s="66"/>
      <c r="H383" s="17"/>
      <c r="I383" s="142">
        <v>2</v>
      </c>
      <c r="J383" s="76">
        <v>1</v>
      </c>
      <c r="K383" s="66">
        <v>2</v>
      </c>
      <c r="L383" s="22">
        <v>61.8</v>
      </c>
      <c r="M383" s="28">
        <v>34038</v>
      </c>
      <c r="N383" s="87">
        <v>47000</v>
      </c>
      <c r="O383" s="60">
        <f t="shared" si="453"/>
        <v>0.98997000000000002</v>
      </c>
      <c r="P383" s="60">
        <v>1.0030000000000001E-2</v>
      </c>
      <c r="Q383" s="32">
        <f t="shared" si="454"/>
        <v>2904600</v>
      </c>
      <c r="R383" s="32">
        <f t="shared" si="455"/>
        <v>2082449.81</v>
      </c>
      <c r="S383" s="32">
        <f t="shared" si="456"/>
        <v>21098.59</v>
      </c>
      <c r="T383" s="32">
        <f t="shared" si="457"/>
        <v>801051.6</v>
      </c>
      <c r="U383" s="88">
        <v>0</v>
      </c>
      <c r="V383" s="23">
        <v>44561</v>
      </c>
      <c r="W383" s="17" t="s">
        <v>59</v>
      </c>
      <c r="X383" s="17"/>
      <c r="Y383" s="17"/>
      <c r="Z383" s="17"/>
      <c r="AA383" s="17"/>
      <c r="AB383" s="17"/>
      <c r="AC383" s="17"/>
      <c r="AD383" s="22">
        <f t="shared" si="458"/>
        <v>61.8</v>
      </c>
      <c r="AE383" s="22">
        <f t="shared" si="398"/>
        <v>2103548.4</v>
      </c>
      <c r="AF383" s="22"/>
      <c r="AG383" s="22"/>
      <c r="AH383" s="22">
        <f t="shared" si="399"/>
        <v>2082449.81</v>
      </c>
      <c r="AI383" s="22">
        <f t="shared" si="400"/>
        <v>21098.59</v>
      </c>
      <c r="AJ383" s="22">
        <f t="shared" si="401"/>
        <v>801051.6</v>
      </c>
      <c r="AK383" s="22">
        <f t="shared" si="459"/>
        <v>2904600</v>
      </c>
      <c r="AL383" s="22">
        <f t="shared" si="460"/>
        <v>0</v>
      </c>
      <c r="AM383" s="22">
        <f t="shared" si="402"/>
        <v>0</v>
      </c>
      <c r="AN383" s="22">
        <f t="shared" si="403"/>
        <v>0</v>
      </c>
      <c r="AO383" s="22">
        <f t="shared" si="404"/>
        <v>0</v>
      </c>
      <c r="AP383" s="22">
        <f t="shared" si="405"/>
        <v>0</v>
      </c>
      <c r="AQ383" s="22">
        <f t="shared" si="461"/>
        <v>0</v>
      </c>
      <c r="AR383" s="17"/>
      <c r="AS383" s="17"/>
      <c r="AT383" s="17"/>
      <c r="AU383" s="17"/>
      <c r="AV383" s="17"/>
      <c r="AW383" s="50"/>
      <c r="AX383" s="17"/>
      <c r="AY383" s="17"/>
      <c r="AZ383" s="17"/>
      <c r="BA383" s="17"/>
      <c r="BB383" s="17"/>
      <c r="BC383" s="17"/>
    </row>
    <row r="384" spans="1:55" s="3" customFormat="1" hidden="1" x14ac:dyDescent="0.25">
      <c r="A384" s="50"/>
      <c r="B384" s="146" t="s">
        <v>64</v>
      </c>
      <c r="C384" s="19" t="s">
        <v>58</v>
      </c>
      <c r="D384" s="17"/>
      <c r="E384" s="53"/>
      <c r="F384" s="54"/>
      <c r="G384" s="66"/>
      <c r="H384" s="17"/>
      <c r="I384" s="142">
        <v>4</v>
      </c>
      <c r="J384" s="76">
        <v>1</v>
      </c>
      <c r="K384" s="66">
        <v>3</v>
      </c>
      <c r="L384" s="22">
        <v>80.099999999999994</v>
      </c>
      <c r="M384" s="28">
        <v>34038</v>
      </c>
      <c r="N384" s="87">
        <v>47000</v>
      </c>
      <c r="O384" s="60">
        <f t="shared" si="453"/>
        <v>0.98997000000000002</v>
      </c>
      <c r="P384" s="60">
        <v>1.0030000000000001E-2</v>
      </c>
      <c r="Q384" s="32">
        <f t="shared" si="454"/>
        <v>3764700</v>
      </c>
      <c r="R384" s="32">
        <f t="shared" si="455"/>
        <v>2699097.57</v>
      </c>
      <c r="S384" s="32">
        <f t="shared" si="456"/>
        <v>27346.23</v>
      </c>
      <c r="T384" s="32">
        <f t="shared" si="457"/>
        <v>1038256.2</v>
      </c>
      <c r="U384" s="88">
        <v>0</v>
      </c>
      <c r="V384" s="23">
        <v>44561</v>
      </c>
      <c r="W384" s="17" t="s">
        <v>59</v>
      </c>
      <c r="X384" s="17"/>
      <c r="Y384" s="17"/>
      <c r="Z384" s="17"/>
      <c r="AA384" s="17"/>
      <c r="AB384" s="17"/>
      <c r="AC384" s="17"/>
      <c r="AD384" s="22">
        <f t="shared" si="458"/>
        <v>80.099999999999994</v>
      </c>
      <c r="AE384" s="22">
        <f t="shared" si="398"/>
        <v>2726443.8</v>
      </c>
      <c r="AF384" s="22"/>
      <c r="AG384" s="22"/>
      <c r="AH384" s="22">
        <f t="shared" si="399"/>
        <v>2699097.57</v>
      </c>
      <c r="AI384" s="22">
        <f t="shared" si="400"/>
        <v>27346.23</v>
      </c>
      <c r="AJ384" s="22">
        <f t="shared" si="401"/>
        <v>1038256.2</v>
      </c>
      <c r="AK384" s="22">
        <f t="shared" si="459"/>
        <v>3764700</v>
      </c>
      <c r="AL384" s="22">
        <f t="shared" si="460"/>
        <v>0</v>
      </c>
      <c r="AM384" s="22">
        <f t="shared" si="402"/>
        <v>0</v>
      </c>
      <c r="AN384" s="22">
        <f t="shared" si="403"/>
        <v>0</v>
      </c>
      <c r="AO384" s="22">
        <f t="shared" si="404"/>
        <v>0</v>
      </c>
      <c r="AP384" s="22">
        <f t="shared" si="405"/>
        <v>0</v>
      </c>
      <c r="AQ384" s="22">
        <f t="shared" si="461"/>
        <v>0</v>
      </c>
      <c r="AR384" s="17"/>
      <c r="AS384" s="17"/>
      <c r="AT384" s="17"/>
      <c r="AU384" s="17"/>
      <c r="AV384" s="17"/>
      <c r="AW384" s="50"/>
      <c r="AX384" s="17"/>
      <c r="AY384" s="17"/>
      <c r="AZ384" s="17"/>
      <c r="BA384" s="17"/>
      <c r="BB384" s="17"/>
      <c r="BC384" s="17"/>
    </row>
    <row r="385" spans="1:55" s="3" customFormat="1" hidden="1" x14ac:dyDescent="0.25">
      <c r="A385" s="50"/>
      <c r="B385" s="146" t="s">
        <v>65</v>
      </c>
      <c r="C385" s="19" t="s">
        <v>58</v>
      </c>
      <c r="D385" s="17"/>
      <c r="E385" s="53"/>
      <c r="F385" s="54"/>
      <c r="G385" s="66"/>
      <c r="H385" s="17"/>
      <c r="I385" s="142">
        <v>1</v>
      </c>
      <c r="J385" s="76">
        <v>1</v>
      </c>
      <c r="K385" s="66">
        <v>3</v>
      </c>
      <c r="L385" s="22">
        <v>84.6</v>
      </c>
      <c r="M385" s="28">
        <v>34038</v>
      </c>
      <c r="N385" s="87">
        <v>47000</v>
      </c>
      <c r="O385" s="60">
        <f t="shared" si="453"/>
        <v>0.98997000000000002</v>
      </c>
      <c r="P385" s="60">
        <v>1.0030000000000001E-2</v>
      </c>
      <c r="Q385" s="32">
        <f t="shared" si="454"/>
        <v>3976200</v>
      </c>
      <c r="R385" s="32">
        <f t="shared" si="455"/>
        <v>2850732.26</v>
      </c>
      <c r="S385" s="32">
        <f t="shared" si="456"/>
        <v>28882.54</v>
      </c>
      <c r="T385" s="32">
        <f t="shared" si="457"/>
        <v>1096585.2</v>
      </c>
      <c r="U385" s="88">
        <v>0</v>
      </c>
      <c r="V385" s="23">
        <v>44561</v>
      </c>
      <c r="W385" s="17" t="s">
        <v>59</v>
      </c>
      <c r="X385" s="17"/>
      <c r="Y385" s="17"/>
      <c r="Z385" s="17"/>
      <c r="AA385" s="17"/>
      <c r="AB385" s="17"/>
      <c r="AC385" s="17"/>
      <c r="AD385" s="22">
        <f t="shared" si="458"/>
        <v>84.6</v>
      </c>
      <c r="AE385" s="22">
        <f t="shared" si="398"/>
        <v>2879614.8</v>
      </c>
      <c r="AF385" s="22"/>
      <c r="AG385" s="22"/>
      <c r="AH385" s="22">
        <f t="shared" si="399"/>
        <v>2850732.26</v>
      </c>
      <c r="AI385" s="22">
        <f t="shared" si="400"/>
        <v>28882.54</v>
      </c>
      <c r="AJ385" s="22">
        <f t="shared" si="401"/>
        <v>1096585.2</v>
      </c>
      <c r="AK385" s="22">
        <f t="shared" si="459"/>
        <v>3976200</v>
      </c>
      <c r="AL385" s="22">
        <f t="shared" si="460"/>
        <v>0</v>
      </c>
      <c r="AM385" s="22">
        <f t="shared" si="402"/>
        <v>0</v>
      </c>
      <c r="AN385" s="22">
        <f t="shared" si="403"/>
        <v>0</v>
      </c>
      <c r="AO385" s="22">
        <f t="shared" si="404"/>
        <v>0</v>
      </c>
      <c r="AP385" s="22">
        <f t="shared" si="405"/>
        <v>0</v>
      </c>
      <c r="AQ385" s="22">
        <f t="shared" si="461"/>
        <v>0</v>
      </c>
      <c r="AR385" s="17"/>
      <c r="AS385" s="17"/>
      <c r="AT385" s="17"/>
      <c r="AU385" s="17"/>
      <c r="AV385" s="17"/>
      <c r="AW385" s="50"/>
      <c r="AX385" s="17"/>
      <c r="AY385" s="17"/>
      <c r="AZ385" s="17"/>
      <c r="BA385" s="17"/>
      <c r="BB385" s="17"/>
      <c r="BC385" s="17"/>
    </row>
    <row r="386" spans="1:55" s="3" customFormat="1" hidden="1" x14ac:dyDescent="0.25">
      <c r="A386" s="50"/>
      <c r="B386" s="146" t="s">
        <v>66</v>
      </c>
      <c r="C386" s="52"/>
      <c r="D386" s="52" t="s">
        <v>62</v>
      </c>
      <c r="E386" s="53"/>
      <c r="F386" s="54"/>
      <c r="G386" s="66"/>
      <c r="H386" s="17"/>
      <c r="I386" s="142">
        <v>3</v>
      </c>
      <c r="J386" s="76">
        <v>1</v>
      </c>
      <c r="K386" s="66">
        <v>1</v>
      </c>
      <c r="L386" s="22">
        <v>14.3</v>
      </c>
      <c r="M386" s="28">
        <v>34038</v>
      </c>
      <c r="N386" s="87">
        <v>47000</v>
      </c>
      <c r="O386" s="60">
        <f t="shared" si="453"/>
        <v>0.98997000000000002</v>
      </c>
      <c r="P386" s="60">
        <v>1.0030000000000001E-2</v>
      </c>
      <c r="Q386" s="32">
        <f t="shared" si="454"/>
        <v>672100</v>
      </c>
      <c r="R386" s="32">
        <f t="shared" si="455"/>
        <v>481861.36</v>
      </c>
      <c r="S386" s="32">
        <f t="shared" si="456"/>
        <v>4882.04</v>
      </c>
      <c r="T386" s="32">
        <f t="shared" si="457"/>
        <v>185356.6</v>
      </c>
      <c r="U386" s="88">
        <v>0</v>
      </c>
      <c r="V386" s="23">
        <v>44561</v>
      </c>
      <c r="W386" s="17"/>
      <c r="X386" s="17" t="s">
        <v>59</v>
      </c>
      <c r="Y386" s="17"/>
      <c r="Z386" s="17"/>
      <c r="AA386" s="17"/>
      <c r="AB386" s="17"/>
      <c r="AC386" s="17"/>
      <c r="AD386" s="22">
        <f t="shared" si="458"/>
        <v>0</v>
      </c>
      <c r="AE386" s="22">
        <f t="shared" si="398"/>
        <v>0</v>
      </c>
      <c r="AF386" s="22"/>
      <c r="AG386" s="22"/>
      <c r="AH386" s="22">
        <f t="shared" si="399"/>
        <v>0</v>
      </c>
      <c r="AI386" s="22">
        <f t="shared" si="400"/>
        <v>0</v>
      </c>
      <c r="AJ386" s="22">
        <f t="shared" si="401"/>
        <v>0</v>
      </c>
      <c r="AK386" s="22">
        <f t="shared" si="459"/>
        <v>0</v>
      </c>
      <c r="AL386" s="22">
        <f t="shared" si="460"/>
        <v>14.3</v>
      </c>
      <c r="AM386" s="22">
        <f t="shared" si="402"/>
        <v>486743.4</v>
      </c>
      <c r="AN386" s="22">
        <f t="shared" si="403"/>
        <v>481861.36</v>
      </c>
      <c r="AO386" s="22">
        <f t="shared" si="404"/>
        <v>4882.04</v>
      </c>
      <c r="AP386" s="22">
        <f t="shared" si="405"/>
        <v>185356.6</v>
      </c>
      <c r="AQ386" s="22">
        <f t="shared" si="461"/>
        <v>672100</v>
      </c>
      <c r="AR386" s="17"/>
      <c r="AS386" s="17"/>
      <c r="AT386" s="17"/>
      <c r="AU386" s="17"/>
      <c r="AV386" s="17"/>
      <c r="AW386" s="50"/>
      <c r="AX386" s="17"/>
      <c r="AY386" s="17"/>
      <c r="AZ386" s="17"/>
      <c r="BA386" s="17"/>
      <c r="BB386" s="17"/>
      <c r="BC386" s="17"/>
    </row>
    <row r="387" spans="1:55" s="3" customFormat="1" hidden="1" x14ac:dyDescent="0.25">
      <c r="A387" s="50"/>
      <c r="B387" s="146" t="s">
        <v>107</v>
      </c>
      <c r="C387" s="19" t="s">
        <v>58</v>
      </c>
      <c r="D387" s="17"/>
      <c r="E387" s="53"/>
      <c r="F387" s="54"/>
      <c r="G387" s="66"/>
      <c r="H387" s="17"/>
      <c r="I387" s="142">
        <v>1</v>
      </c>
      <c r="J387" s="76">
        <v>1</v>
      </c>
      <c r="K387" s="66">
        <v>1</v>
      </c>
      <c r="L387" s="22">
        <v>21.8</v>
      </c>
      <c r="M387" s="28">
        <v>34038</v>
      </c>
      <c r="N387" s="87">
        <v>47000</v>
      </c>
      <c r="O387" s="60">
        <f t="shared" si="453"/>
        <v>0.98997000000000002</v>
      </c>
      <c r="P387" s="60">
        <v>1.0030000000000001E-2</v>
      </c>
      <c r="Q387" s="32">
        <f t="shared" si="454"/>
        <v>1024600</v>
      </c>
      <c r="R387" s="32">
        <f t="shared" si="455"/>
        <v>734585.86</v>
      </c>
      <c r="S387" s="32">
        <f t="shared" si="456"/>
        <v>7442.54</v>
      </c>
      <c r="T387" s="32">
        <f t="shared" si="457"/>
        <v>282571.59999999998</v>
      </c>
      <c r="U387" s="88">
        <v>0</v>
      </c>
      <c r="V387" s="23">
        <v>44561</v>
      </c>
      <c r="W387" s="17" t="s">
        <v>59</v>
      </c>
      <c r="X387" s="17"/>
      <c r="Y387" s="17"/>
      <c r="Z387" s="17"/>
      <c r="AA387" s="17"/>
      <c r="AB387" s="17"/>
      <c r="AC387" s="17"/>
      <c r="AD387" s="22">
        <f t="shared" si="458"/>
        <v>21.8</v>
      </c>
      <c r="AE387" s="22">
        <f t="shared" si="398"/>
        <v>742028.4</v>
      </c>
      <c r="AF387" s="22"/>
      <c r="AG387" s="22"/>
      <c r="AH387" s="22">
        <f t="shared" si="399"/>
        <v>734585.86</v>
      </c>
      <c r="AI387" s="22">
        <f t="shared" si="400"/>
        <v>7442.54</v>
      </c>
      <c r="AJ387" s="22">
        <f t="shared" si="401"/>
        <v>282571.59999999998</v>
      </c>
      <c r="AK387" s="22">
        <f t="shared" si="459"/>
        <v>1024600</v>
      </c>
      <c r="AL387" s="22">
        <f t="shared" si="460"/>
        <v>0</v>
      </c>
      <c r="AM387" s="22">
        <f t="shared" si="402"/>
        <v>0</v>
      </c>
      <c r="AN387" s="22">
        <f t="shared" si="403"/>
        <v>0</v>
      </c>
      <c r="AO387" s="22">
        <f t="shared" si="404"/>
        <v>0</v>
      </c>
      <c r="AP387" s="22">
        <f t="shared" si="405"/>
        <v>0</v>
      </c>
      <c r="AQ387" s="22">
        <f t="shared" si="461"/>
        <v>0</v>
      </c>
      <c r="AR387" s="17"/>
      <c r="AS387" s="17"/>
      <c r="AT387" s="17"/>
      <c r="AU387" s="17"/>
      <c r="AV387" s="17"/>
      <c r="AW387" s="50"/>
      <c r="AX387" s="17"/>
      <c r="AY387" s="17"/>
      <c r="AZ387" s="17"/>
      <c r="BA387" s="17"/>
      <c r="BB387" s="17"/>
      <c r="BC387" s="17"/>
    </row>
    <row r="388" spans="1:55" s="3" customFormat="1" hidden="1" x14ac:dyDescent="0.25">
      <c r="A388" s="50"/>
      <c r="B388" s="146" t="s">
        <v>168</v>
      </c>
      <c r="C388" s="19" t="s">
        <v>58</v>
      </c>
      <c r="D388" s="17"/>
      <c r="E388" s="53"/>
      <c r="F388" s="54"/>
      <c r="G388" s="66"/>
      <c r="H388" s="17"/>
      <c r="I388" s="142">
        <v>1</v>
      </c>
      <c r="J388" s="76">
        <v>1</v>
      </c>
      <c r="K388" s="66">
        <v>1</v>
      </c>
      <c r="L388" s="22">
        <v>20.9</v>
      </c>
      <c r="M388" s="28">
        <v>34038</v>
      </c>
      <c r="N388" s="87">
        <v>47000</v>
      </c>
      <c r="O388" s="60">
        <f t="shared" si="453"/>
        <v>0.98997000000000002</v>
      </c>
      <c r="P388" s="60">
        <v>1.0030000000000001E-2</v>
      </c>
      <c r="Q388" s="32">
        <f t="shared" si="454"/>
        <v>982300</v>
      </c>
      <c r="R388" s="32">
        <f t="shared" si="455"/>
        <v>704258.92</v>
      </c>
      <c r="S388" s="32">
        <f t="shared" si="456"/>
        <v>7135.28</v>
      </c>
      <c r="T388" s="32">
        <f t="shared" si="457"/>
        <v>270905.8</v>
      </c>
      <c r="U388" s="88">
        <v>0</v>
      </c>
      <c r="V388" s="23">
        <v>44561</v>
      </c>
      <c r="W388" s="17" t="s">
        <v>59</v>
      </c>
      <c r="X388" s="17"/>
      <c r="Y388" s="17"/>
      <c r="Z388" s="17"/>
      <c r="AA388" s="17"/>
      <c r="AB388" s="17"/>
      <c r="AC388" s="17"/>
      <c r="AD388" s="22">
        <f t="shared" si="458"/>
        <v>20.9</v>
      </c>
      <c r="AE388" s="22">
        <f t="shared" si="398"/>
        <v>711394.2</v>
      </c>
      <c r="AF388" s="22"/>
      <c r="AG388" s="22"/>
      <c r="AH388" s="22">
        <f t="shared" si="399"/>
        <v>704258.92</v>
      </c>
      <c r="AI388" s="22">
        <f t="shared" si="400"/>
        <v>7135.28</v>
      </c>
      <c r="AJ388" s="22">
        <f t="shared" si="401"/>
        <v>270905.8</v>
      </c>
      <c r="AK388" s="22">
        <f t="shared" si="459"/>
        <v>982300</v>
      </c>
      <c r="AL388" s="22">
        <f t="shared" si="460"/>
        <v>0</v>
      </c>
      <c r="AM388" s="22">
        <f t="shared" si="402"/>
        <v>0</v>
      </c>
      <c r="AN388" s="22">
        <f t="shared" si="403"/>
        <v>0</v>
      </c>
      <c r="AO388" s="22">
        <f t="shared" si="404"/>
        <v>0</v>
      </c>
      <c r="AP388" s="22">
        <f t="shared" si="405"/>
        <v>0</v>
      </c>
      <c r="AQ388" s="22">
        <f t="shared" si="461"/>
        <v>0</v>
      </c>
      <c r="AR388" s="17"/>
      <c r="AS388" s="17"/>
      <c r="AT388" s="17"/>
      <c r="AU388" s="17"/>
      <c r="AV388" s="17"/>
      <c r="AW388" s="50"/>
      <c r="AX388" s="17"/>
      <c r="AY388" s="17"/>
      <c r="AZ388" s="17"/>
      <c r="BA388" s="17"/>
      <c r="BB388" s="17"/>
      <c r="BC388" s="17"/>
    </row>
    <row r="389" spans="1:55" s="3" customFormat="1" hidden="1" x14ac:dyDescent="0.25">
      <c r="A389" s="50"/>
      <c r="B389" s="146" t="s">
        <v>67</v>
      </c>
      <c r="C389" s="19" t="s">
        <v>58</v>
      </c>
      <c r="D389" s="17"/>
      <c r="E389" s="53"/>
      <c r="F389" s="54"/>
      <c r="G389" s="66"/>
      <c r="H389" s="17"/>
      <c r="I389" s="142">
        <v>5</v>
      </c>
      <c r="J389" s="76">
        <v>1</v>
      </c>
      <c r="K389" s="66">
        <v>3</v>
      </c>
      <c r="L389" s="22">
        <v>78.3</v>
      </c>
      <c r="M389" s="28">
        <v>34038</v>
      </c>
      <c r="N389" s="87">
        <v>47000</v>
      </c>
      <c r="O389" s="60">
        <f t="shared" si="453"/>
        <v>0.98997000000000002</v>
      </c>
      <c r="P389" s="60">
        <v>1.0030000000000001E-2</v>
      </c>
      <c r="Q389" s="32">
        <f t="shared" si="454"/>
        <v>3680100</v>
      </c>
      <c r="R389" s="32">
        <f t="shared" si="455"/>
        <v>2638443.69</v>
      </c>
      <c r="S389" s="32">
        <f t="shared" si="456"/>
        <v>26731.71</v>
      </c>
      <c r="T389" s="32">
        <f t="shared" si="457"/>
        <v>1014924.6</v>
      </c>
      <c r="U389" s="88">
        <v>0</v>
      </c>
      <c r="V389" s="23">
        <v>44561</v>
      </c>
      <c r="W389" s="17" t="s">
        <v>59</v>
      </c>
      <c r="X389" s="17"/>
      <c r="Y389" s="17"/>
      <c r="Z389" s="17"/>
      <c r="AA389" s="17"/>
      <c r="AB389" s="17"/>
      <c r="AC389" s="17"/>
      <c r="AD389" s="22">
        <f t="shared" si="458"/>
        <v>78.3</v>
      </c>
      <c r="AE389" s="22">
        <f t="shared" si="398"/>
        <v>2665175.4</v>
      </c>
      <c r="AF389" s="22"/>
      <c r="AG389" s="22"/>
      <c r="AH389" s="22">
        <f t="shared" si="399"/>
        <v>2638443.69</v>
      </c>
      <c r="AI389" s="22">
        <f t="shared" si="400"/>
        <v>26731.71</v>
      </c>
      <c r="AJ389" s="22">
        <f t="shared" si="401"/>
        <v>1014924.6</v>
      </c>
      <c r="AK389" s="22">
        <f t="shared" si="459"/>
        <v>3680100</v>
      </c>
      <c r="AL389" s="22">
        <f t="shared" si="460"/>
        <v>0</v>
      </c>
      <c r="AM389" s="22">
        <f t="shared" si="402"/>
        <v>0</v>
      </c>
      <c r="AN389" s="22">
        <f t="shared" si="403"/>
        <v>0</v>
      </c>
      <c r="AO389" s="22">
        <f t="shared" si="404"/>
        <v>0</v>
      </c>
      <c r="AP389" s="22">
        <f t="shared" si="405"/>
        <v>0</v>
      </c>
      <c r="AQ389" s="22">
        <f t="shared" si="461"/>
        <v>0</v>
      </c>
      <c r="AR389" s="17"/>
      <c r="AS389" s="17"/>
      <c r="AT389" s="17"/>
      <c r="AU389" s="17"/>
      <c r="AV389" s="17"/>
      <c r="AW389" s="50"/>
      <c r="AX389" s="17"/>
      <c r="AY389" s="17"/>
      <c r="AZ389" s="17"/>
      <c r="BA389" s="17"/>
      <c r="BB389" s="17"/>
      <c r="BC389" s="17"/>
    </row>
    <row r="390" spans="1:55" s="3" customFormat="1" hidden="1" x14ac:dyDescent="0.25">
      <c r="A390" s="50"/>
      <c r="B390" s="146" t="s">
        <v>69</v>
      </c>
      <c r="C390" s="19" t="s">
        <v>58</v>
      </c>
      <c r="D390" s="17"/>
      <c r="E390" s="53"/>
      <c r="F390" s="54"/>
      <c r="G390" s="66"/>
      <c r="H390" s="17"/>
      <c r="I390" s="142">
        <v>4</v>
      </c>
      <c r="J390" s="76">
        <v>1</v>
      </c>
      <c r="K390" s="66">
        <v>2</v>
      </c>
      <c r="L390" s="22">
        <v>61.9</v>
      </c>
      <c r="M390" s="28">
        <v>34038</v>
      </c>
      <c r="N390" s="87">
        <v>47000</v>
      </c>
      <c r="O390" s="60">
        <f t="shared" si="453"/>
        <v>0.98997000000000002</v>
      </c>
      <c r="P390" s="60">
        <v>1.0030000000000001E-2</v>
      </c>
      <c r="Q390" s="32">
        <f t="shared" si="454"/>
        <v>2909300</v>
      </c>
      <c r="R390" s="32">
        <f t="shared" si="455"/>
        <v>2085819.47</v>
      </c>
      <c r="S390" s="32">
        <f t="shared" si="456"/>
        <v>21132.73</v>
      </c>
      <c r="T390" s="32">
        <f t="shared" si="457"/>
        <v>802347.8</v>
      </c>
      <c r="U390" s="88">
        <v>0</v>
      </c>
      <c r="V390" s="23">
        <v>44561</v>
      </c>
      <c r="W390" s="17" t="s">
        <v>59</v>
      </c>
      <c r="X390" s="17"/>
      <c r="Y390" s="17"/>
      <c r="Z390" s="17"/>
      <c r="AA390" s="17"/>
      <c r="AB390" s="17"/>
      <c r="AC390" s="17"/>
      <c r="AD390" s="22">
        <f t="shared" si="458"/>
        <v>61.9</v>
      </c>
      <c r="AE390" s="22">
        <f t="shared" si="398"/>
        <v>2106952.2000000002</v>
      </c>
      <c r="AF390" s="22"/>
      <c r="AG390" s="22"/>
      <c r="AH390" s="22">
        <f t="shared" si="399"/>
        <v>2085819.47</v>
      </c>
      <c r="AI390" s="22">
        <f t="shared" si="400"/>
        <v>21132.73</v>
      </c>
      <c r="AJ390" s="22">
        <f t="shared" si="401"/>
        <v>802347.8</v>
      </c>
      <c r="AK390" s="22">
        <f t="shared" si="459"/>
        <v>2909300</v>
      </c>
      <c r="AL390" s="22">
        <f t="shared" si="460"/>
        <v>0</v>
      </c>
      <c r="AM390" s="22">
        <f t="shared" si="402"/>
        <v>0</v>
      </c>
      <c r="AN390" s="22">
        <f t="shared" si="403"/>
        <v>0</v>
      </c>
      <c r="AO390" s="22">
        <f t="shared" si="404"/>
        <v>0</v>
      </c>
      <c r="AP390" s="22">
        <f t="shared" si="405"/>
        <v>0</v>
      </c>
      <c r="AQ390" s="22">
        <f t="shared" si="461"/>
        <v>0</v>
      </c>
      <c r="AR390" s="17"/>
      <c r="AS390" s="17"/>
      <c r="AT390" s="17"/>
      <c r="AU390" s="17"/>
      <c r="AV390" s="17"/>
      <c r="AW390" s="50"/>
      <c r="AX390" s="17"/>
      <c r="AY390" s="17"/>
      <c r="AZ390" s="17"/>
      <c r="BA390" s="17"/>
      <c r="BB390" s="17"/>
      <c r="BC390" s="17"/>
    </row>
    <row r="391" spans="1:55" s="3" customFormat="1" hidden="1" x14ac:dyDescent="0.25">
      <c r="A391" s="50"/>
      <c r="B391" s="146" t="s">
        <v>85</v>
      </c>
      <c r="C391" s="52"/>
      <c r="D391" s="52" t="s">
        <v>62</v>
      </c>
      <c r="E391" s="53"/>
      <c r="F391" s="54"/>
      <c r="G391" s="66"/>
      <c r="H391" s="17"/>
      <c r="I391" s="142">
        <v>3</v>
      </c>
      <c r="J391" s="76">
        <v>1</v>
      </c>
      <c r="K391" s="66">
        <v>3</v>
      </c>
      <c r="L391" s="22">
        <v>85.9</v>
      </c>
      <c r="M391" s="28">
        <v>34038</v>
      </c>
      <c r="N391" s="87">
        <v>47000</v>
      </c>
      <c r="O391" s="60">
        <f t="shared" si="453"/>
        <v>0.98997000000000002</v>
      </c>
      <c r="P391" s="60">
        <v>1.0030000000000001E-2</v>
      </c>
      <c r="Q391" s="32">
        <f t="shared" si="454"/>
        <v>4037300</v>
      </c>
      <c r="R391" s="32">
        <f t="shared" si="455"/>
        <v>2894537.84</v>
      </c>
      <c r="S391" s="32">
        <f t="shared" si="456"/>
        <v>29326.36</v>
      </c>
      <c r="T391" s="32">
        <f t="shared" si="457"/>
        <v>1113435.8</v>
      </c>
      <c r="U391" s="88">
        <v>0</v>
      </c>
      <c r="V391" s="23">
        <v>44561</v>
      </c>
      <c r="W391" s="17"/>
      <c r="X391" s="17" t="s">
        <v>59</v>
      </c>
      <c r="Y391" s="17"/>
      <c r="Z391" s="17"/>
      <c r="AA391" s="17"/>
      <c r="AB391" s="17"/>
      <c r="AC391" s="17"/>
      <c r="AD391" s="22">
        <f t="shared" si="458"/>
        <v>0</v>
      </c>
      <c r="AE391" s="22">
        <f t="shared" si="398"/>
        <v>0</v>
      </c>
      <c r="AF391" s="22"/>
      <c r="AG391" s="22"/>
      <c r="AH391" s="22">
        <f t="shared" si="399"/>
        <v>0</v>
      </c>
      <c r="AI391" s="22">
        <f t="shared" si="400"/>
        <v>0</v>
      </c>
      <c r="AJ391" s="22">
        <f t="shared" si="401"/>
        <v>0</v>
      </c>
      <c r="AK391" s="22">
        <f t="shared" si="459"/>
        <v>0</v>
      </c>
      <c r="AL391" s="22">
        <f t="shared" si="460"/>
        <v>85.9</v>
      </c>
      <c r="AM391" s="22">
        <f t="shared" si="402"/>
        <v>2923864.2</v>
      </c>
      <c r="AN391" s="22">
        <f t="shared" si="403"/>
        <v>2894537.84</v>
      </c>
      <c r="AO391" s="22">
        <f t="shared" si="404"/>
        <v>29326.36</v>
      </c>
      <c r="AP391" s="22">
        <f t="shared" si="405"/>
        <v>1113435.8</v>
      </c>
      <c r="AQ391" s="22">
        <f t="shared" si="461"/>
        <v>4037300</v>
      </c>
      <c r="AR391" s="17"/>
      <c r="AS391" s="17"/>
      <c r="AT391" s="17"/>
      <c r="AU391" s="17"/>
      <c r="AV391" s="17"/>
      <c r="AW391" s="50"/>
      <c r="AX391" s="17"/>
      <c r="AY391" s="17"/>
      <c r="AZ391" s="17"/>
      <c r="BA391" s="17"/>
      <c r="BB391" s="17"/>
      <c r="BC391" s="17"/>
    </row>
    <row r="392" spans="1:55" s="3" customFormat="1" hidden="1" x14ac:dyDescent="0.25">
      <c r="A392" s="50"/>
      <c r="B392" s="146" t="s">
        <v>70</v>
      </c>
      <c r="C392" s="19" t="s">
        <v>58</v>
      </c>
      <c r="D392" s="17"/>
      <c r="E392" s="53"/>
      <c r="F392" s="54"/>
      <c r="G392" s="66"/>
      <c r="H392" s="17"/>
      <c r="I392" s="142">
        <v>6</v>
      </c>
      <c r="J392" s="76">
        <v>1</v>
      </c>
      <c r="K392" s="66">
        <v>3</v>
      </c>
      <c r="L392" s="22">
        <v>79</v>
      </c>
      <c r="M392" s="28">
        <v>34038</v>
      </c>
      <c r="N392" s="87">
        <v>47000</v>
      </c>
      <c r="O392" s="60">
        <f t="shared" si="453"/>
        <v>0.98997000000000002</v>
      </c>
      <c r="P392" s="60">
        <v>1.0030000000000001E-2</v>
      </c>
      <c r="Q392" s="32">
        <f t="shared" si="454"/>
        <v>3713000</v>
      </c>
      <c r="R392" s="32">
        <f t="shared" si="455"/>
        <v>2662031.31</v>
      </c>
      <c r="S392" s="32">
        <f t="shared" si="456"/>
        <v>26970.69</v>
      </c>
      <c r="T392" s="32">
        <f t="shared" si="457"/>
        <v>1023998</v>
      </c>
      <c r="U392" s="88">
        <v>0</v>
      </c>
      <c r="V392" s="23">
        <v>44561</v>
      </c>
      <c r="W392" s="17" t="s">
        <v>59</v>
      </c>
      <c r="X392" s="17"/>
      <c r="Y392" s="17"/>
      <c r="Z392" s="17"/>
      <c r="AA392" s="17"/>
      <c r="AB392" s="17"/>
      <c r="AC392" s="17"/>
      <c r="AD392" s="22">
        <f t="shared" si="458"/>
        <v>79</v>
      </c>
      <c r="AE392" s="22">
        <f t="shared" si="398"/>
        <v>2689002</v>
      </c>
      <c r="AF392" s="22"/>
      <c r="AG392" s="22"/>
      <c r="AH392" s="22">
        <f t="shared" si="399"/>
        <v>2662031.31</v>
      </c>
      <c r="AI392" s="22">
        <f t="shared" si="400"/>
        <v>26970.69</v>
      </c>
      <c r="AJ392" s="22">
        <f t="shared" si="401"/>
        <v>1023998</v>
      </c>
      <c r="AK392" s="22">
        <f t="shared" si="459"/>
        <v>3713000</v>
      </c>
      <c r="AL392" s="22">
        <f t="shared" si="460"/>
        <v>0</v>
      </c>
      <c r="AM392" s="22">
        <f t="shared" si="402"/>
        <v>0</v>
      </c>
      <c r="AN392" s="22">
        <f t="shared" si="403"/>
        <v>0</v>
      </c>
      <c r="AO392" s="22">
        <f t="shared" si="404"/>
        <v>0</v>
      </c>
      <c r="AP392" s="22">
        <f t="shared" si="405"/>
        <v>0</v>
      </c>
      <c r="AQ392" s="22">
        <f t="shared" si="461"/>
        <v>0</v>
      </c>
      <c r="AR392" s="17"/>
      <c r="AS392" s="17"/>
      <c r="AT392" s="17"/>
      <c r="AU392" s="17"/>
      <c r="AV392" s="17"/>
      <c r="AW392" s="50"/>
      <c r="AX392" s="17"/>
      <c r="AY392" s="17"/>
      <c r="AZ392" s="17"/>
      <c r="BA392" s="17"/>
      <c r="BB392" s="17"/>
      <c r="BC392" s="17"/>
    </row>
    <row r="393" spans="1:55" s="3" customFormat="1" hidden="1" x14ac:dyDescent="0.25">
      <c r="A393" s="50"/>
      <c r="B393" s="146" t="s">
        <v>86</v>
      </c>
      <c r="C393" s="19" t="s">
        <v>58</v>
      </c>
      <c r="D393" s="17"/>
      <c r="E393" s="53"/>
      <c r="F393" s="54"/>
      <c r="G393" s="66"/>
      <c r="H393" s="17"/>
      <c r="I393" s="142">
        <v>1</v>
      </c>
      <c r="J393" s="76">
        <v>1</v>
      </c>
      <c r="K393" s="66">
        <v>2</v>
      </c>
      <c r="L393" s="22">
        <v>61.1</v>
      </c>
      <c r="M393" s="28">
        <v>34038</v>
      </c>
      <c r="N393" s="87">
        <v>47000</v>
      </c>
      <c r="O393" s="60">
        <f t="shared" si="453"/>
        <v>0.98997000000000002</v>
      </c>
      <c r="P393" s="60">
        <v>1.0030000000000001E-2</v>
      </c>
      <c r="Q393" s="32">
        <f t="shared" si="454"/>
        <v>2871700</v>
      </c>
      <c r="R393" s="32">
        <f t="shared" si="455"/>
        <v>2058862.19</v>
      </c>
      <c r="S393" s="32">
        <f t="shared" si="456"/>
        <v>20859.61</v>
      </c>
      <c r="T393" s="32">
        <f t="shared" si="457"/>
        <v>791978.2</v>
      </c>
      <c r="U393" s="88">
        <v>0</v>
      </c>
      <c r="V393" s="23">
        <v>44561</v>
      </c>
      <c r="W393" s="17" t="s">
        <v>59</v>
      </c>
      <c r="X393" s="17"/>
      <c r="Y393" s="17"/>
      <c r="Z393" s="17"/>
      <c r="AA393" s="17"/>
      <c r="AB393" s="17"/>
      <c r="AC393" s="17"/>
      <c r="AD393" s="22">
        <f t="shared" si="458"/>
        <v>61.1</v>
      </c>
      <c r="AE393" s="22">
        <f t="shared" si="398"/>
        <v>2079721.8</v>
      </c>
      <c r="AF393" s="22"/>
      <c r="AG393" s="22"/>
      <c r="AH393" s="22">
        <f t="shared" si="399"/>
        <v>2058862.19</v>
      </c>
      <c r="AI393" s="22">
        <f t="shared" si="400"/>
        <v>20859.61</v>
      </c>
      <c r="AJ393" s="22">
        <f t="shared" si="401"/>
        <v>791978.2</v>
      </c>
      <c r="AK393" s="22">
        <f t="shared" si="459"/>
        <v>2871700</v>
      </c>
      <c r="AL393" s="22">
        <f t="shared" si="460"/>
        <v>0</v>
      </c>
      <c r="AM393" s="22">
        <f t="shared" si="402"/>
        <v>0</v>
      </c>
      <c r="AN393" s="22">
        <f t="shared" si="403"/>
        <v>0</v>
      </c>
      <c r="AO393" s="22">
        <f t="shared" si="404"/>
        <v>0</v>
      </c>
      <c r="AP393" s="22">
        <f t="shared" si="405"/>
        <v>0</v>
      </c>
      <c r="AQ393" s="22">
        <f t="shared" si="461"/>
        <v>0</v>
      </c>
      <c r="AR393" s="17"/>
      <c r="AS393" s="17"/>
      <c r="AT393" s="17"/>
      <c r="AU393" s="17"/>
      <c r="AV393" s="17"/>
      <c r="AW393" s="50"/>
      <c r="AX393" s="17"/>
      <c r="AY393" s="17"/>
      <c r="AZ393" s="17"/>
      <c r="BA393" s="17"/>
      <c r="BB393" s="17"/>
      <c r="BC393" s="17"/>
    </row>
    <row r="394" spans="1:55" s="35" customFormat="1" ht="15.75" hidden="1" customHeight="1" x14ac:dyDescent="0.25">
      <c r="A394" s="48">
        <v>8</v>
      </c>
      <c r="B394" s="70" t="s">
        <v>169</v>
      </c>
      <c r="C394" s="40"/>
      <c r="D394" s="24"/>
      <c r="E394" s="41">
        <v>7</v>
      </c>
      <c r="F394" s="67">
        <v>239.8</v>
      </c>
      <c r="G394" s="46">
        <v>1</v>
      </c>
      <c r="H394" s="24">
        <v>38.299999999999997</v>
      </c>
      <c r="I394" s="71">
        <f>SUM(I395:I402)</f>
        <v>18</v>
      </c>
      <c r="J394" s="71">
        <f t="shared" ref="J394:L394" si="462">SUM(J395:J402)</f>
        <v>8</v>
      </c>
      <c r="K394" s="71">
        <f t="shared" si="462"/>
        <v>16</v>
      </c>
      <c r="L394" s="72">
        <f t="shared" si="462"/>
        <v>278.10000000000002</v>
      </c>
      <c r="M394" s="45"/>
      <c r="N394" s="46"/>
      <c r="O394" s="45"/>
      <c r="P394" s="45"/>
      <c r="Q394" s="72">
        <f t="shared" ref="Q394:U394" si="463">SUM(Q395:Q402)</f>
        <v>13070700</v>
      </c>
      <c r="R394" s="72">
        <f t="shared" si="463"/>
        <v>9371024.1400000006</v>
      </c>
      <c r="S394" s="72">
        <f t="shared" si="463"/>
        <v>94943.66</v>
      </c>
      <c r="T394" s="72">
        <f t="shared" si="463"/>
        <v>3604732.2</v>
      </c>
      <c r="U394" s="72">
        <f t="shared" si="463"/>
        <v>0</v>
      </c>
      <c r="V394" s="23">
        <v>44561</v>
      </c>
      <c r="W394" s="24"/>
      <c r="X394" s="24"/>
      <c r="Y394" s="24"/>
      <c r="Z394" s="24"/>
      <c r="AA394" s="24"/>
      <c r="AB394" s="24"/>
      <c r="AC394" s="24"/>
      <c r="AD394" s="72">
        <f t="shared" ref="AD394:AZ394" si="464">SUM(AD395:AD402)</f>
        <v>239.8</v>
      </c>
      <c r="AE394" s="22">
        <f t="shared" si="398"/>
        <v>8162312.4000000004</v>
      </c>
      <c r="AF394" s="22"/>
      <c r="AG394" s="22"/>
      <c r="AH394" s="22">
        <f t="shared" si="399"/>
        <v>8080444.4100000001</v>
      </c>
      <c r="AI394" s="22">
        <f t="shared" si="400"/>
        <v>81867.990000000005</v>
      </c>
      <c r="AJ394" s="22">
        <f t="shared" si="401"/>
        <v>3108287.6</v>
      </c>
      <c r="AK394" s="72">
        <f t="shared" si="464"/>
        <v>11270600</v>
      </c>
      <c r="AL394" s="72">
        <f t="shared" si="464"/>
        <v>38.299999999999997</v>
      </c>
      <c r="AM394" s="22">
        <f t="shared" si="402"/>
        <v>1303655.3999999999</v>
      </c>
      <c r="AN394" s="22">
        <f t="shared" si="403"/>
        <v>1290579.74</v>
      </c>
      <c r="AO394" s="22">
        <f t="shared" si="404"/>
        <v>13075.66</v>
      </c>
      <c r="AP394" s="22">
        <f t="shared" si="405"/>
        <v>496444.6</v>
      </c>
      <c r="AQ394" s="72">
        <f t="shared" si="464"/>
        <v>1800100</v>
      </c>
      <c r="AR394" s="72">
        <f t="shared" si="464"/>
        <v>0</v>
      </c>
      <c r="AS394" s="72">
        <f t="shared" si="464"/>
        <v>0</v>
      </c>
      <c r="AT394" s="72">
        <f t="shared" si="464"/>
        <v>0</v>
      </c>
      <c r="AU394" s="72">
        <f t="shared" si="464"/>
        <v>0</v>
      </c>
      <c r="AV394" s="72">
        <f t="shared" si="464"/>
        <v>0</v>
      </c>
      <c r="AW394" s="72">
        <f t="shared" si="464"/>
        <v>0</v>
      </c>
      <c r="AX394" s="72">
        <f t="shared" si="464"/>
        <v>0</v>
      </c>
      <c r="AY394" s="72">
        <f t="shared" si="464"/>
        <v>0</v>
      </c>
      <c r="AZ394" s="72">
        <f t="shared" si="464"/>
        <v>0</v>
      </c>
      <c r="BA394" s="24"/>
      <c r="BB394" s="24"/>
      <c r="BC394" s="24"/>
    </row>
    <row r="395" spans="1:55" s="3" customFormat="1" hidden="1" x14ac:dyDescent="0.25">
      <c r="A395" s="50"/>
      <c r="B395" s="144" t="s">
        <v>57</v>
      </c>
      <c r="C395" s="19" t="s">
        <v>58</v>
      </c>
      <c r="D395" s="17"/>
      <c r="E395" s="53"/>
      <c r="F395" s="54"/>
      <c r="G395" s="66"/>
      <c r="H395" s="17"/>
      <c r="I395" s="62">
        <v>1</v>
      </c>
      <c r="J395" s="76">
        <v>1</v>
      </c>
      <c r="K395" s="66">
        <v>1</v>
      </c>
      <c r="L395" s="22">
        <v>31</v>
      </c>
      <c r="M395" s="28">
        <v>34038</v>
      </c>
      <c r="N395" s="87">
        <v>47000</v>
      </c>
      <c r="O395" s="60">
        <f t="shared" ref="O395:O402" si="465">100%-P395</f>
        <v>0.98997000000000002</v>
      </c>
      <c r="P395" s="60">
        <v>1.0030000000000001E-2</v>
      </c>
      <c r="Q395" s="32">
        <f t="shared" ref="Q395:Q402" si="466">L395*N395</f>
        <v>1457000</v>
      </c>
      <c r="R395" s="32">
        <f t="shared" ref="R395:R402" si="467">IF(N395&lt;M395,(L395*M395*O395)*N395/M395,L395*M395*O395)</f>
        <v>1044594.56</v>
      </c>
      <c r="S395" s="32">
        <f t="shared" ref="S395:S402" si="468">IF(N395&lt;M395,(L395*M395*P395)*N395/M395,L395*M395*P395)</f>
        <v>10583.44</v>
      </c>
      <c r="T395" s="32">
        <f t="shared" ref="T395:T402" si="469">Q395-R395-S395-U395</f>
        <v>401822</v>
      </c>
      <c r="U395" s="88">
        <v>0</v>
      </c>
      <c r="V395" s="23">
        <v>44561</v>
      </c>
      <c r="W395" s="17" t="s">
        <v>59</v>
      </c>
      <c r="X395" s="17"/>
      <c r="Y395" s="17"/>
      <c r="Z395" s="17"/>
      <c r="AA395" s="17"/>
      <c r="AB395" s="17"/>
      <c r="AC395" s="17"/>
      <c r="AD395" s="22">
        <f t="shared" ref="AD395:AD402" si="470">IF(W395&gt;0,L395,0)</f>
        <v>31</v>
      </c>
      <c r="AE395" s="22">
        <f t="shared" si="398"/>
        <v>1055178</v>
      </c>
      <c r="AF395" s="22"/>
      <c r="AG395" s="22"/>
      <c r="AH395" s="22">
        <f t="shared" si="399"/>
        <v>1044594.56</v>
      </c>
      <c r="AI395" s="22">
        <f t="shared" si="400"/>
        <v>10583.44</v>
      </c>
      <c r="AJ395" s="22">
        <f t="shared" si="401"/>
        <v>401822</v>
      </c>
      <c r="AK395" s="22">
        <f t="shared" ref="AK395:AK402" si="471">IF(W395&gt;0,Q395,0)</f>
        <v>1457000</v>
      </c>
      <c r="AL395" s="22">
        <f t="shared" ref="AL395:AL402" si="472">IF(X395&gt;0,L395,0)</f>
        <v>0</v>
      </c>
      <c r="AM395" s="22">
        <f t="shared" si="402"/>
        <v>0</v>
      </c>
      <c r="AN395" s="22">
        <f t="shared" si="403"/>
        <v>0</v>
      </c>
      <c r="AO395" s="22">
        <f t="shared" si="404"/>
        <v>0</v>
      </c>
      <c r="AP395" s="22">
        <f t="shared" si="405"/>
        <v>0</v>
      </c>
      <c r="AQ395" s="22">
        <f t="shared" ref="AQ395:AQ402" si="473">IF(X395&gt;0,Q395,0)</f>
        <v>0</v>
      </c>
      <c r="AR395" s="17"/>
      <c r="AS395" s="17"/>
      <c r="AT395" s="17"/>
      <c r="AU395" s="17"/>
      <c r="AV395" s="17"/>
      <c r="AW395" s="50"/>
      <c r="AX395" s="17"/>
      <c r="AY395" s="17"/>
      <c r="AZ395" s="17"/>
      <c r="BA395" s="17"/>
      <c r="BB395" s="17"/>
      <c r="BC395" s="17"/>
    </row>
    <row r="396" spans="1:55" s="3" customFormat="1" hidden="1" x14ac:dyDescent="0.25">
      <c r="A396" s="50"/>
      <c r="B396" s="144" t="s">
        <v>60</v>
      </c>
      <c r="C396" s="19" t="s">
        <v>58</v>
      </c>
      <c r="D396" s="17"/>
      <c r="E396" s="53"/>
      <c r="F396" s="54"/>
      <c r="G396" s="66"/>
      <c r="H396" s="17"/>
      <c r="I396" s="62">
        <v>1</v>
      </c>
      <c r="J396" s="76">
        <v>1</v>
      </c>
      <c r="K396" s="66">
        <v>3</v>
      </c>
      <c r="L396" s="22">
        <v>37.4</v>
      </c>
      <c r="M396" s="28">
        <v>34038</v>
      </c>
      <c r="N396" s="87">
        <v>47000</v>
      </c>
      <c r="O396" s="60">
        <f t="shared" si="465"/>
        <v>0.98997000000000002</v>
      </c>
      <c r="P396" s="60">
        <v>1.0030000000000001E-2</v>
      </c>
      <c r="Q396" s="32">
        <f t="shared" si="466"/>
        <v>1757800</v>
      </c>
      <c r="R396" s="32">
        <f t="shared" si="467"/>
        <v>1260252.8</v>
      </c>
      <c r="S396" s="32">
        <f t="shared" si="468"/>
        <v>12768.4</v>
      </c>
      <c r="T396" s="32">
        <f t="shared" si="469"/>
        <v>484778.8</v>
      </c>
      <c r="U396" s="88">
        <v>0</v>
      </c>
      <c r="V396" s="23">
        <v>44561</v>
      </c>
      <c r="W396" s="17" t="s">
        <v>59</v>
      </c>
      <c r="X396" s="17"/>
      <c r="Y396" s="17"/>
      <c r="Z396" s="17"/>
      <c r="AA396" s="17"/>
      <c r="AB396" s="17"/>
      <c r="AC396" s="17"/>
      <c r="AD396" s="22">
        <f t="shared" si="470"/>
        <v>37.4</v>
      </c>
      <c r="AE396" s="22">
        <f t="shared" ref="AE396:AE459" si="474">AD396*$AE$10</f>
        <v>1273021.2</v>
      </c>
      <c r="AF396" s="22"/>
      <c r="AG396" s="22"/>
      <c r="AH396" s="22">
        <f t="shared" ref="AH396:AH459" si="475">AE396-AI396</f>
        <v>1260252.8</v>
      </c>
      <c r="AI396" s="22">
        <f t="shared" ref="AI396:AI459" si="476">AE396*1.003%</f>
        <v>12768.4</v>
      </c>
      <c r="AJ396" s="22">
        <f t="shared" ref="AJ396:AJ459" si="477">AK396-AE396</f>
        <v>484778.8</v>
      </c>
      <c r="AK396" s="22">
        <f t="shared" si="471"/>
        <v>1757800</v>
      </c>
      <c r="AL396" s="22">
        <f t="shared" si="472"/>
        <v>0</v>
      </c>
      <c r="AM396" s="22">
        <f t="shared" ref="AM396:AM459" si="478">AL396*$AM$10</f>
        <v>0</v>
      </c>
      <c r="AN396" s="22">
        <f t="shared" ref="AN396:AN459" si="479">AM396-AO396</f>
        <v>0</v>
      </c>
      <c r="AO396" s="22">
        <f t="shared" ref="AO396:AO459" si="480">AM396*1.003%</f>
        <v>0</v>
      </c>
      <c r="AP396" s="22">
        <f t="shared" ref="AP396:AP459" si="481">AQ396-AM396</f>
        <v>0</v>
      </c>
      <c r="AQ396" s="22">
        <f t="shared" si="473"/>
        <v>0</v>
      </c>
      <c r="AR396" s="17"/>
      <c r="AS396" s="17"/>
      <c r="AT396" s="17"/>
      <c r="AU396" s="17"/>
      <c r="AV396" s="17"/>
      <c r="AW396" s="50"/>
      <c r="AX396" s="17"/>
      <c r="AY396" s="17"/>
      <c r="AZ396" s="17"/>
      <c r="BA396" s="17"/>
      <c r="BB396" s="17"/>
      <c r="BC396" s="17"/>
    </row>
    <row r="397" spans="1:55" s="3" customFormat="1" hidden="1" x14ac:dyDescent="0.25">
      <c r="A397" s="50"/>
      <c r="B397" s="146" t="s">
        <v>61</v>
      </c>
      <c r="C397" s="52"/>
      <c r="D397" s="52" t="s">
        <v>62</v>
      </c>
      <c r="E397" s="53"/>
      <c r="F397" s="54"/>
      <c r="G397" s="66"/>
      <c r="H397" s="17"/>
      <c r="I397" s="62">
        <v>3</v>
      </c>
      <c r="J397" s="76">
        <v>1</v>
      </c>
      <c r="K397" s="66">
        <v>3</v>
      </c>
      <c r="L397" s="22">
        <v>38.299999999999997</v>
      </c>
      <c r="M397" s="28">
        <v>34038</v>
      </c>
      <c r="N397" s="87">
        <v>47000</v>
      </c>
      <c r="O397" s="60">
        <f t="shared" si="465"/>
        <v>0.98997000000000002</v>
      </c>
      <c r="P397" s="60">
        <v>1.0030000000000001E-2</v>
      </c>
      <c r="Q397" s="32">
        <f t="shared" si="466"/>
        <v>1800100</v>
      </c>
      <c r="R397" s="32">
        <f t="shared" si="467"/>
        <v>1290579.74</v>
      </c>
      <c r="S397" s="32">
        <f t="shared" si="468"/>
        <v>13075.66</v>
      </c>
      <c r="T397" s="32">
        <f t="shared" si="469"/>
        <v>496444.6</v>
      </c>
      <c r="U397" s="88">
        <v>0</v>
      </c>
      <c r="V397" s="23">
        <v>44561</v>
      </c>
      <c r="W397" s="17"/>
      <c r="X397" s="17" t="s">
        <v>59</v>
      </c>
      <c r="Y397" s="17"/>
      <c r="Z397" s="17"/>
      <c r="AA397" s="17"/>
      <c r="AB397" s="17"/>
      <c r="AC397" s="17"/>
      <c r="AD397" s="22">
        <f t="shared" si="470"/>
        <v>0</v>
      </c>
      <c r="AE397" s="22">
        <f t="shared" si="474"/>
        <v>0</v>
      </c>
      <c r="AF397" s="22"/>
      <c r="AG397" s="22"/>
      <c r="AH397" s="22">
        <f t="shared" si="475"/>
        <v>0</v>
      </c>
      <c r="AI397" s="22">
        <f t="shared" si="476"/>
        <v>0</v>
      </c>
      <c r="AJ397" s="22">
        <f t="shared" si="477"/>
        <v>0</v>
      </c>
      <c r="AK397" s="22">
        <f t="shared" si="471"/>
        <v>0</v>
      </c>
      <c r="AL397" s="22">
        <f t="shared" si="472"/>
        <v>38.299999999999997</v>
      </c>
      <c r="AM397" s="22">
        <f t="shared" si="478"/>
        <v>1303655.3999999999</v>
      </c>
      <c r="AN397" s="22">
        <f t="shared" si="479"/>
        <v>1290579.74</v>
      </c>
      <c r="AO397" s="22">
        <f t="shared" si="480"/>
        <v>13075.66</v>
      </c>
      <c r="AP397" s="22">
        <f t="shared" si="481"/>
        <v>496444.6</v>
      </c>
      <c r="AQ397" s="22">
        <f t="shared" si="473"/>
        <v>1800100</v>
      </c>
      <c r="AR397" s="17"/>
      <c r="AS397" s="17"/>
      <c r="AT397" s="17"/>
      <c r="AU397" s="17"/>
      <c r="AV397" s="17"/>
      <c r="AW397" s="50"/>
      <c r="AX397" s="17"/>
      <c r="AY397" s="17"/>
      <c r="AZ397" s="17"/>
      <c r="BA397" s="17"/>
      <c r="BB397" s="17"/>
      <c r="BC397" s="17"/>
    </row>
    <row r="398" spans="1:55" s="3" customFormat="1" hidden="1" x14ac:dyDescent="0.25">
      <c r="A398" s="50"/>
      <c r="B398" s="146" t="s">
        <v>63</v>
      </c>
      <c r="C398" s="19" t="s">
        <v>58</v>
      </c>
      <c r="D398" s="17"/>
      <c r="E398" s="53"/>
      <c r="F398" s="54"/>
      <c r="G398" s="66"/>
      <c r="H398" s="17"/>
      <c r="I398" s="62">
        <v>1</v>
      </c>
      <c r="J398" s="76">
        <v>1</v>
      </c>
      <c r="K398" s="66">
        <v>1</v>
      </c>
      <c r="L398" s="22">
        <v>31.9</v>
      </c>
      <c r="M398" s="28">
        <v>34038</v>
      </c>
      <c r="N398" s="87">
        <v>47000</v>
      </c>
      <c r="O398" s="60">
        <f t="shared" si="465"/>
        <v>0.98997000000000002</v>
      </c>
      <c r="P398" s="60">
        <v>1.0030000000000001E-2</v>
      </c>
      <c r="Q398" s="32">
        <f t="shared" si="466"/>
        <v>1499300</v>
      </c>
      <c r="R398" s="32">
        <f t="shared" si="467"/>
        <v>1074921.5</v>
      </c>
      <c r="S398" s="32">
        <f t="shared" si="468"/>
        <v>10890.7</v>
      </c>
      <c r="T398" s="32">
        <f t="shared" si="469"/>
        <v>413487.8</v>
      </c>
      <c r="U398" s="88">
        <v>0</v>
      </c>
      <c r="V398" s="23">
        <v>44561</v>
      </c>
      <c r="W398" s="17" t="s">
        <v>59</v>
      </c>
      <c r="X398" s="17"/>
      <c r="Y398" s="17"/>
      <c r="Z398" s="17"/>
      <c r="AA398" s="17"/>
      <c r="AB398" s="17"/>
      <c r="AC398" s="17"/>
      <c r="AD398" s="22">
        <f t="shared" si="470"/>
        <v>31.9</v>
      </c>
      <c r="AE398" s="22">
        <f t="shared" si="474"/>
        <v>1085812.2</v>
      </c>
      <c r="AF398" s="22"/>
      <c r="AG398" s="22"/>
      <c r="AH398" s="22">
        <f t="shared" si="475"/>
        <v>1074921.5</v>
      </c>
      <c r="AI398" s="22">
        <f t="shared" si="476"/>
        <v>10890.7</v>
      </c>
      <c r="AJ398" s="22">
        <f t="shared" si="477"/>
        <v>413487.8</v>
      </c>
      <c r="AK398" s="22">
        <f t="shared" si="471"/>
        <v>1499300</v>
      </c>
      <c r="AL398" s="22">
        <f t="shared" si="472"/>
        <v>0</v>
      </c>
      <c r="AM398" s="22">
        <f t="shared" si="478"/>
        <v>0</v>
      </c>
      <c r="AN398" s="22">
        <f t="shared" si="479"/>
        <v>0</v>
      </c>
      <c r="AO398" s="22">
        <f t="shared" si="480"/>
        <v>0</v>
      </c>
      <c r="AP398" s="22">
        <f t="shared" si="481"/>
        <v>0</v>
      </c>
      <c r="AQ398" s="22">
        <f t="shared" si="473"/>
        <v>0</v>
      </c>
      <c r="AR398" s="17"/>
      <c r="AS398" s="17"/>
      <c r="AT398" s="17"/>
      <c r="AU398" s="17"/>
      <c r="AV398" s="17"/>
      <c r="AW398" s="50"/>
      <c r="AX398" s="17"/>
      <c r="AY398" s="17"/>
      <c r="AZ398" s="17"/>
      <c r="BA398" s="17"/>
      <c r="BB398" s="17"/>
      <c r="BC398" s="17"/>
    </row>
    <row r="399" spans="1:55" s="3" customFormat="1" hidden="1" x14ac:dyDescent="0.25">
      <c r="A399" s="50"/>
      <c r="B399" s="146" t="s">
        <v>64</v>
      </c>
      <c r="C399" s="19" t="s">
        <v>58</v>
      </c>
      <c r="D399" s="17"/>
      <c r="E399" s="53"/>
      <c r="F399" s="54"/>
      <c r="G399" s="66"/>
      <c r="H399" s="17"/>
      <c r="I399" s="62">
        <v>1</v>
      </c>
      <c r="J399" s="76">
        <v>1</v>
      </c>
      <c r="K399" s="66">
        <v>1</v>
      </c>
      <c r="L399" s="22">
        <v>31.2</v>
      </c>
      <c r="M399" s="28">
        <v>34038</v>
      </c>
      <c r="N399" s="87">
        <v>47000</v>
      </c>
      <c r="O399" s="60">
        <f t="shared" si="465"/>
        <v>0.98997000000000002</v>
      </c>
      <c r="P399" s="60">
        <v>1.0030000000000001E-2</v>
      </c>
      <c r="Q399" s="32">
        <f t="shared" si="466"/>
        <v>1466400</v>
      </c>
      <c r="R399" s="32">
        <f t="shared" si="467"/>
        <v>1051333.8799999999</v>
      </c>
      <c r="S399" s="32">
        <f t="shared" si="468"/>
        <v>10651.72</v>
      </c>
      <c r="T399" s="32">
        <f t="shared" si="469"/>
        <v>404414.4</v>
      </c>
      <c r="U399" s="88">
        <v>0</v>
      </c>
      <c r="V399" s="23">
        <v>44561</v>
      </c>
      <c r="W399" s="17" t="s">
        <v>59</v>
      </c>
      <c r="X399" s="17"/>
      <c r="Y399" s="17"/>
      <c r="Z399" s="17"/>
      <c r="AA399" s="17"/>
      <c r="AB399" s="17"/>
      <c r="AC399" s="17"/>
      <c r="AD399" s="22">
        <f t="shared" si="470"/>
        <v>31.2</v>
      </c>
      <c r="AE399" s="22">
        <f t="shared" si="474"/>
        <v>1061985.6000000001</v>
      </c>
      <c r="AF399" s="22"/>
      <c r="AG399" s="22"/>
      <c r="AH399" s="22">
        <f t="shared" si="475"/>
        <v>1051333.8799999999</v>
      </c>
      <c r="AI399" s="22">
        <f t="shared" si="476"/>
        <v>10651.72</v>
      </c>
      <c r="AJ399" s="22">
        <f t="shared" si="477"/>
        <v>404414.4</v>
      </c>
      <c r="AK399" s="22">
        <f t="shared" si="471"/>
        <v>1466400</v>
      </c>
      <c r="AL399" s="22">
        <f t="shared" si="472"/>
        <v>0</v>
      </c>
      <c r="AM399" s="22">
        <f t="shared" si="478"/>
        <v>0</v>
      </c>
      <c r="AN399" s="22">
        <f t="shared" si="479"/>
        <v>0</v>
      </c>
      <c r="AO399" s="22">
        <f t="shared" si="480"/>
        <v>0</v>
      </c>
      <c r="AP399" s="22">
        <f t="shared" si="481"/>
        <v>0</v>
      </c>
      <c r="AQ399" s="22">
        <f t="shared" si="473"/>
        <v>0</v>
      </c>
      <c r="AR399" s="17"/>
      <c r="AS399" s="17"/>
      <c r="AT399" s="17"/>
      <c r="AU399" s="17"/>
      <c r="AV399" s="17"/>
      <c r="AW399" s="50"/>
      <c r="AX399" s="17"/>
      <c r="AY399" s="17"/>
      <c r="AZ399" s="17"/>
      <c r="BA399" s="17"/>
      <c r="BB399" s="17"/>
      <c r="BC399" s="17"/>
    </row>
    <row r="400" spans="1:55" s="3" customFormat="1" hidden="1" x14ac:dyDescent="0.25">
      <c r="A400" s="50"/>
      <c r="B400" s="146" t="s">
        <v>65</v>
      </c>
      <c r="C400" s="19" t="s">
        <v>58</v>
      </c>
      <c r="D400" s="17"/>
      <c r="E400" s="53"/>
      <c r="F400" s="54"/>
      <c r="G400" s="66"/>
      <c r="H400" s="17"/>
      <c r="I400" s="62">
        <v>5</v>
      </c>
      <c r="J400" s="76">
        <v>1</v>
      </c>
      <c r="K400" s="66">
        <v>3</v>
      </c>
      <c r="L400" s="22">
        <v>38.1</v>
      </c>
      <c r="M400" s="28">
        <v>34038</v>
      </c>
      <c r="N400" s="87">
        <v>47000</v>
      </c>
      <c r="O400" s="60">
        <f t="shared" si="465"/>
        <v>0.98997000000000002</v>
      </c>
      <c r="P400" s="60">
        <v>1.0030000000000001E-2</v>
      </c>
      <c r="Q400" s="32">
        <f t="shared" si="466"/>
        <v>1790700</v>
      </c>
      <c r="R400" s="32">
        <f t="shared" si="467"/>
        <v>1283840.42</v>
      </c>
      <c r="S400" s="32">
        <f t="shared" si="468"/>
        <v>13007.38</v>
      </c>
      <c r="T400" s="32">
        <f t="shared" si="469"/>
        <v>493852.2</v>
      </c>
      <c r="U400" s="88">
        <v>0</v>
      </c>
      <c r="V400" s="23">
        <v>44561</v>
      </c>
      <c r="W400" s="17" t="s">
        <v>59</v>
      </c>
      <c r="X400" s="17"/>
      <c r="Y400" s="17"/>
      <c r="Z400" s="17"/>
      <c r="AA400" s="17"/>
      <c r="AB400" s="17"/>
      <c r="AC400" s="17"/>
      <c r="AD400" s="22">
        <f t="shared" si="470"/>
        <v>38.1</v>
      </c>
      <c r="AE400" s="22">
        <f t="shared" si="474"/>
        <v>1296847.8</v>
      </c>
      <c r="AF400" s="22"/>
      <c r="AG400" s="22"/>
      <c r="AH400" s="22">
        <f t="shared" si="475"/>
        <v>1283840.42</v>
      </c>
      <c r="AI400" s="22">
        <f t="shared" si="476"/>
        <v>13007.38</v>
      </c>
      <c r="AJ400" s="22">
        <f t="shared" si="477"/>
        <v>493852.2</v>
      </c>
      <c r="AK400" s="22">
        <f t="shared" si="471"/>
        <v>1790700</v>
      </c>
      <c r="AL400" s="22">
        <f t="shared" si="472"/>
        <v>0</v>
      </c>
      <c r="AM400" s="22">
        <f t="shared" si="478"/>
        <v>0</v>
      </c>
      <c r="AN400" s="22">
        <f t="shared" si="479"/>
        <v>0</v>
      </c>
      <c r="AO400" s="22">
        <f t="shared" si="480"/>
        <v>0</v>
      </c>
      <c r="AP400" s="22">
        <f t="shared" si="481"/>
        <v>0</v>
      </c>
      <c r="AQ400" s="22">
        <f t="shared" si="473"/>
        <v>0</v>
      </c>
      <c r="AR400" s="17"/>
      <c r="AS400" s="17"/>
      <c r="AT400" s="17"/>
      <c r="AU400" s="17"/>
      <c r="AV400" s="17"/>
      <c r="AW400" s="50"/>
      <c r="AX400" s="17"/>
      <c r="AY400" s="17"/>
      <c r="AZ400" s="17"/>
      <c r="BA400" s="17"/>
      <c r="BB400" s="17"/>
      <c r="BC400" s="17"/>
    </row>
    <row r="401" spans="1:55" s="3" customFormat="1" hidden="1" x14ac:dyDescent="0.25">
      <c r="A401" s="50"/>
      <c r="B401" s="146" t="s">
        <v>66</v>
      </c>
      <c r="C401" s="19" t="s">
        <v>58</v>
      </c>
      <c r="D401" s="17"/>
      <c r="E401" s="53"/>
      <c r="F401" s="54"/>
      <c r="G401" s="66"/>
      <c r="H401" s="17"/>
      <c r="I401" s="62">
        <v>3</v>
      </c>
      <c r="J401" s="76">
        <v>1</v>
      </c>
      <c r="K401" s="66">
        <v>3</v>
      </c>
      <c r="L401" s="22">
        <v>38.299999999999997</v>
      </c>
      <c r="M401" s="28">
        <v>34038</v>
      </c>
      <c r="N401" s="87">
        <v>47000</v>
      </c>
      <c r="O401" s="60">
        <f t="shared" si="465"/>
        <v>0.98997000000000002</v>
      </c>
      <c r="P401" s="60">
        <v>1.0030000000000001E-2</v>
      </c>
      <c r="Q401" s="32">
        <f t="shared" si="466"/>
        <v>1800100</v>
      </c>
      <c r="R401" s="32">
        <f t="shared" si="467"/>
        <v>1290579.74</v>
      </c>
      <c r="S401" s="32">
        <f t="shared" si="468"/>
        <v>13075.66</v>
      </c>
      <c r="T401" s="32">
        <f t="shared" si="469"/>
        <v>496444.6</v>
      </c>
      <c r="U401" s="88">
        <v>0</v>
      </c>
      <c r="V401" s="23">
        <v>44561</v>
      </c>
      <c r="W401" s="17" t="s">
        <v>59</v>
      </c>
      <c r="X401" s="17"/>
      <c r="Y401" s="17"/>
      <c r="Z401" s="17"/>
      <c r="AA401" s="17"/>
      <c r="AB401" s="17"/>
      <c r="AC401" s="17"/>
      <c r="AD401" s="22">
        <f t="shared" si="470"/>
        <v>38.299999999999997</v>
      </c>
      <c r="AE401" s="22">
        <f t="shared" si="474"/>
        <v>1303655.3999999999</v>
      </c>
      <c r="AF401" s="22"/>
      <c r="AG401" s="22"/>
      <c r="AH401" s="22">
        <f t="shared" si="475"/>
        <v>1290579.74</v>
      </c>
      <c r="AI401" s="22">
        <f t="shared" si="476"/>
        <v>13075.66</v>
      </c>
      <c r="AJ401" s="22">
        <f t="shared" si="477"/>
        <v>496444.6</v>
      </c>
      <c r="AK401" s="22">
        <f t="shared" si="471"/>
        <v>1800100</v>
      </c>
      <c r="AL401" s="22">
        <f t="shared" si="472"/>
        <v>0</v>
      </c>
      <c r="AM401" s="22">
        <f t="shared" si="478"/>
        <v>0</v>
      </c>
      <c r="AN401" s="22">
        <f t="shared" si="479"/>
        <v>0</v>
      </c>
      <c r="AO401" s="22">
        <f t="shared" si="480"/>
        <v>0</v>
      </c>
      <c r="AP401" s="22">
        <f t="shared" si="481"/>
        <v>0</v>
      </c>
      <c r="AQ401" s="22">
        <f t="shared" si="473"/>
        <v>0</v>
      </c>
      <c r="AR401" s="17"/>
      <c r="AS401" s="17"/>
      <c r="AT401" s="17"/>
      <c r="AU401" s="17"/>
      <c r="AV401" s="17"/>
      <c r="AW401" s="50"/>
      <c r="AX401" s="17"/>
      <c r="AY401" s="17"/>
      <c r="AZ401" s="17"/>
      <c r="BA401" s="17"/>
      <c r="BB401" s="17"/>
      <c r="BC401" s="17"/>
    </row>
    <row r="402" spans="1:55" s="3" customFormat="1" hidden="1" x14ac:dyDescent="0.25">
      <c r="A402" s="50"/>
      <c r="B402" s="146" t="s">
        <v>67</v>
      </c>
      <c r="C402" s="19" t="s">
        <v>58</v>
      </c>
      <c r="D402" s="17"/>
      <c r="E402" s="53"/>
      <c r="F402" s="54"/>
      <c r="G402" s="66"/>
      <c r="H402" s="17"/>
      <c r="I402" s="62">
        <v>3</v>
      </c>
      <c r="J402" s="76">
        <v>1</v>
      </c>
      <c r="K402" s="66">
        <v>1</v>
      </c>
      <c r="L402" s="22">
        <v>31.9</v>
      </c>
      <c r="M402" s="28">
        <v>34038</v>
      </c>
      <c r="N402" s="87">
        <v>47000</v>
      </c>
      <c r="O402" s="60">
        <f t="shared" si="465"/>
        <v>0.98997000000000002</v>
      </c>
      <c r="P402" s="60">
        <v>1.0030000000000001E-2</v>
      </c>
      <c r="Q402" s="32">
        <f t="shared" si="466"/>
        <v>1499300</v>
      </c>
      <c r="R402" s="32">
        <f t="shared" si="467"/>
        <v>1074921.5</v>
      </c>
      <c r="S402" s="32">
        <f t="shared" si="468"/>
        <v>10890.7</v>
      </c>
      <c r="T402" s="32">
        <f t="shared" si="469"/>
        <v>413487.8</v>
      </c>
      <c r="U402" s="88">
        <v>0</v>
      </c>
      <c r="V402" s="23">
        <v>44561</v>
      </c>
      <c r="W402" s="17" t="s">
        <v>59</v>
      </c>
      <c r="X402" s="17"/>
      <c r="Y402" s="17"/>
      <c r="Z402" s="17"/>
      <c r="AA402" s="17"/>
      <c r="AB402" s="17"/>
      <c r="AC402" s="17"/>
      <c r="AD402" s="22">
        <f t="shared" si="470"/>
        <v>31.9</v>
      </c>
      <c r="AE402" s="22">
        <f t="shared" si="474"/>
        <v>1085812.2</v>
      </c>
      <c r="AF402" s="22"/>
      <c r="AG402" s="22"/>
      <c r="AH402" s="22">
        <f t="shared" si="475"/>
        <v>1074921.5</v>
      </c>
      <c r="AI402" s="22">
        <f t="shared" si="476"/>
        <v>10890.7</v>
      </c>
      <c r="AJ402" s="22">
        <f t="shared" si="477"/>
        <v>413487.8</v>
      </c>
      <c r="AK402" s="22">
        <f t="shared" si="471"/>
        <v>1499300</v>
      </c>
      <c r="AL402" s="22">
        <f t="shared" si="472"/>
        <v>0</v>
      </c>
      <c r="AM402" s="22">
        <f t="shared" si="478"/>
        <v>0</v>
      </c>
      <c r="AN402" s="22">
        <f t="shared" si="479"/>
        <v>0</v>
      </c>
      <c r="AO402" s="22">
        <f t="shared" si="480"/>
        <v>0</v>
      </c>
      <c r="AP402" s="22">
        <f t="shared" si="481"/>
        <v>0</v>
      </c>
      <c r="AQ402" s="22">
        <f t="shared" si="473"/>
        <v>0</v>
      </c>
      <c r="AR402" s="17"/>
      <c r="AS402" s="17"/>
      <c r="AT402" s="17"/>
      <c r="AU402" s="17"/>
      <c r="AV402" s="17"/>
      <c r="AW402" s="50"/>
      <c r="AX402" s="17"/>
      <c r="AY402" s="17"/>
      <c r="AZ402" s="17"/>
      <c r="BA402" s="17"/>
      <c r="BB402" s="17"/>
      <c r="BC402" s="17"/>
    </row>
    <row r="403" spans="1:55" s="3" customFormat="1" ht="15.75" hidden="1" customHeight="1" x14ac:dyDescent="0.25">
      <c r="A403" s="50">
        <v>9</v>
      </c>
      <c r="B403" s="18" t="s">
        <v>170</v>
      </c>
      <c r="C403" s="52"/>
      <c r="D403" s="17"/>
      <c r="E403" s="53">
        <v>20</v>
      </c>
      <c r="F403" s="54">
        <v>495.2</v>
      </c>
      <c r="G403" s="66">
        <v>1</v>
      </c>
      <c r="H403" s="17">
        <v>38.5</v>
      </c>
      <c r="I403" s="62">
        <f>SUM(I404:I424)</f>
        <v>45</v>
      </c>
      <c r="J403" s="62">
        <f t="shared" ref="J403:L403" si="482">SUM(J404:J424)</f>
        <v>21</v>
      </c>
      <c r="K403" s="62">
        <f t="shared" si="482"/>
        <v>26</v>
      </c>
      <c r="L403" s="63">
        <f t="shared" si="482"/>
        <v>533.70000000000005</v>
      </c>
      <c r="M403" s="64"/>
      <c r="N403" s="66"/>
      <c r="O403" s="64"/>
      <c r="P403" s="64"/>
      <c r="Q403" s="63">
        <f t="shared" ref="Q403:U403" si="483">SUM(Q404:Q424)</f>
        <v>25083900</v>
      </c>
      <c r="R403" s="63">
        <f t="shared" si="483"/>
        <v>17983874.829999998</v>
      </c>
      <c r="S403" s="63">
        <f t="shared" si="483"/>
        <v>182205.77</v>
      </c>
      <c r="T403" s="63">
        <f t="shared" si="483"/>
        <v>6917819.4000000004</v>
      </c>
      <c r="U403" s="63">
        <f t="shared" si="483"/>
        <v>0</v>
      </c>
      <c r="V403" s="23">
        <v>44561</v>
      </c>
      <c r="W403" s="17"/>
      <c r="X403" s="17"/>
      <c r="Y403" s="17"/>
      <c r="Z403" s="17"/>
      <c r="AA403" s="17"/>
      <c r="AB403" s="17"/>
      <c r="AC403" s="17"/>
      <c r="AD403" s="63">
        <f t="shared" ref="AD403:AZ403" si="484">SUM(AD404:AD424)</f>
        <v>495.2</v>
      </c>
      <c r="AE403" s="22">
        <f t="shared" si="474"/>
        <v>16855617.600000001</v>
      </c>
      <c r="AF403" s="22"/>
      <c r="AG403" s="22"/>
      <c r="AH403" s="22">
        <f t="shared" si="475"/>
        <v>16686555.76</v>
      </c>
      <c r="AI403" s="22">
        <f t="shared" si="476"/>
        <v>169061.84</v>
      </c>
      <c r="AJ403" s="22">
        <f t="shared" si="477"/>
        <v>6418782.4000000004</v>
      </c>
      <c r="AK403" s="63">
        <f t="shared" si="484"/>
        <v>23274400</v>
      </c>
      <c r="AL403" s="63">
        <f t="shared" si="484"/>
        <v>38.5</v>
      </c>
      <c r="AM403" s="22">
        <f t="shared" si="478"/>
        <v>1310463</v>
      </c>
      <c r="AN403" s="22">
        <f t="shared" si="479"/>
        <v>1297319.06</v>
      </c>
      <c r="AO403" s="22">
        <f t="shared" si="480"/>
        <v>13143.94</v>
      </c>
      <c r="AP403" s="22">
        <f t="shared" si="481"/>
        <v>499037</v>
      </c>
      <c r="AQ403" s="63">
        <f t="shared" si="484"/>
        <v>1809500</v>
      </c>
      <c r="AR403" s="63">
        <f t="shared" si="484"/>
        <v>0</v>
      </c>
      <c r="AS403" s="63">
        <f t="shared" si="484"/>
        <v>0</v>
      </c>
      <c r="AT403" s="63">
        <f t="shared" si="484"/>
        <v>0</v>
      </c>
      <c r="AU403" s="63">
        <f t="shared" si="484"/>
        <v>0</v>
      </c>
      <c r="AV403" s="63">
        <f t="shared" si="484"/>
        <v>0</v>
      </c>
      <c r="AW403" s="63">
        <f t="shared" si="484"/>
        <v>0</v>
      </c>
      <c r="AX403" s="63">
        <f t="shared" si="484"/>
        <v>0</v>
      </c>
      <c r="AY403" s="63">
        <f t="shared" si="484"/>
        <v>0</v>
      </c>
      <c r="AZ403" s="63">
        <f t="shared" si="484"/>
        <v>0</v>
      </c>
      <c r="BA403" s="17"/>
      <c r="BB403" s="17"/>
      <c r="BC403" s="17"/>
    </row>
    <row r="404" spans="1:55" s="3" customFormat="1" hidden="1" x14ac:dyDescent="0.25">
      <c r="A404" s="50"/>
      <c r="B404" s="144" t="s">
        <v>57</v>
      </c>
      <c r="C404" s="19" t="s">
        <v>58</v>
      </c>
      <c r="D404" s="17"/>
      <c r="E404" s="53"/>
      <c r="F404" s="54"/>
      <c r="G404" s="66"/>
      <c r="H404" s="50"/>
      <c r="I404" s="62">
        <v>4</v>
      </c>
      <c r="J404" s="76">
        <v>1</v>
      </c>
      <c r="K404" s="66">
        <v>3</v>
      </c>
      <c r="L404" s="135">
        <v>60.4</v>
      </c>
      <c r="M404" s="28">
        <v>34038</v>
      </c>
      <c r="N404" s="87">
        <v>47000</v>
      </c>
      <c r="O404" s="60">
        <f t="shared" ref="O404:O424" si="485">100%-P404</f>
        <v>0.98997000000000002</v>
      </c>
      <c r="P404" s="60">
        <v>1.0030000000000001E-2</v>
      </c>
      <c r="Q404" s="32">
        <f t="shared" ref="Q404:Q424" si="486">L404*N404</f>
        <v>2838800</v>
      </c>
      <c r="R404" s="32">
        <f t="shared" ref="R404:R424" si="487">IF(N404&lt;M404,(L404*M404*O404)*N404/M404,L404*M404*O404)</f>
        <v>2035274.57</v>
      </c>
      <c r="S404" s="32">
        <f t="shared" ref="S404:S424" si="488">IF(N404&lt;M404,(L404*M404*P404)*N404/M404,L404*M404*P404)</f>
        <v>20620.63</v>
      </c>
      <c r="T404" s="32">
        <f t="shared" ref="T404:T424" si="489">Q404-R404-S404-U404</f>
        <v>782904.8</v>
      </c>
      <c r="U404" s="88">
        <v>0</v>
      </c>
      <c r="V404" s="23">
        <v>44561</v>
      </c>
      <c r="W404" s="17" t="s">
        <v>59</v>
      </c>
      <c r="X404" s="17"/>
      <c r="Y404" s="17"/>
      <c r="Z404" s="17"/>
      <c r="AA404" s="17"/>
      <c r="AB404" s="17"/>
      <c r="AC404" s="17"/>
      <c r="AD404" s="22">
        <f t="shared" si="458"/>
        <v>60.4</v>
      </c>
      <c r="AE404" s="22">
        <f t="shared" si="474"/>
        <v>2055895.2</v>
      </c>
      <c r="AF404" s="22"/>
      <c r="AG404" s="22"/>
      <c r="AH404" s="22">
        <f t="shared" si="475"/>
        <v>2035274.57</v>
      </c>
      <c r="AI404" s="22">
        <f t="shared" si="476"/>
        <v>20620.63</v>
      </c>
      <c r="AJ404" s="22">
        <f t="shared" si="477"/>
        <v>782904.8</v>
      </c>
      <c r="AK404" s="22">
        <f t="shared" ref="AK404:AK424" si="490">IF(W404&gt;0,Q404,0)</f>
        <v>2838800</v>
      </c>
      <c r="AL404" s="22">
        <f t="shared" ref="AL404:AL424" si="491">IF(X404&gt;0,L404,0)</f>
        <v>0</v>
      </c>
      <c r="AM404" s="22">
        <f t="shared" si="478"/>
        <v>0</v>
      </c>
      <c r="AN404" s="22">
        <f t="shared" si="479"/>
        <v>0</v>
      </c>
      <c r="AO404" s="22">
        <f t="shared" si="480"/>
        <v>0</v>
      </c>
      <c r="AP404" s="22">
        <f t="shared" si="481"/>
        <v>0</v>
      </c>
      <c r="AQ404" s="22">
        <f t="shared" ref="AQ404:AQ424" si="492">IF(X404&gt;0,Q404,0)</f>
        <v>0</v>
      </c>
      <c r="AR404" s="17"/>
      <c r="AS404" s="17"/>
      <c r="AT404" s="17"/>
      <c r="AU404" s="17"/>
      <c r="AV404" s="17"/>
      <c r="AW404" s="50"/>
      <c r="AX404" s="17"/>
      <c r="AY404" s="17"/>
      <c r="AZ404" s="17"/>
      <c r="BA404" s="17"/>
      <c r="BB404" s="17"/>
      <c r="BC404" s="17"/>
    </row>
    <row r="405" spans="1:55" s="3" customFormat="1" hidden="1" x14ac:dyDescent="0.25">
      <c r="A405" s="50"/>
      <c r="B405" s="144" t="s">
        <v>60</v>
      </c>
      <c r="C405" s="19" t="s">
        <v>58</v>
      </c>
      <c r="D405" s="17"/>
      <c r="E405" s="53"/>
      <c r="F405" s="54"/>
      <c r="G405" s="66"/>
      <c r="H405" s="50"/>
      <c r="I405" s="62">
        <v>2</v>
      </c>
      <c r="J405" s="76">
        <v>1</v>
      </c>
      <c r="K405" s="66">
        <v>1</v>
      </c>
      <c r="L405" s="135">
        <v>26.3</v>
      </c>
      <c r="M405" s="28">
        <v>34038</v>
      </c>
      <c r="N405" s="87">
        <v>47000</v>
      </c>
      <c r="O405" s="60">
        <f t="shared" si="485"/>
        <v>0.98997000000000002</v>
      </c>
      <c r="P405" s="60">
        <v>1.0030000000000001E-2</v>
      </c>
      <c r="Q405" s="32">
        <f t="shared" si="486"/>
        <v>1236100</v>
      </c>
      <c r="R405" s="32">
        <f t="shared" si="487"/>
        <v>886220.55</v>
      </c>
      <c r="S405" s="32">
        <f t="shared" si="488"/>
        <v>8978.85</v>
      </c>
      <c r="T405" s="32">
        <f t="shared" si="489"/>
        <v>340900.6</v>
      </c>
      <c r="U405" s="88">
        <v>0</v>
      </c>
      <c r="V405" s="23">
        <v>44561</v>
      </c>
      <c r="W405" s="17" t="s">
        <v>59</v>
      </c>
      <c r="X405" s="17"/>
      <c r="Y405" s="17"/>
      <c r="Z405" s="17"/>
      <c r="AA405" s="17"/>
      <c r="AB405" s="17"/>
      <c r="AC405" s="17"/>
      <c r="AD405" s="22">
        <f t="shared" si="458"/>
        <v>26.3</v>
      </c>
      <c r="AE405" s="22">
        <f t="shared" si="474"/>
        <v>895199.4</v>
      </c>
      <c r="AF405" s="22"/>
      <c r="AG405" s="22"/>
      <c r="AH405" s="22">
        <f t="shared" si="475"/>
        <v>886220.55</v>
      </c>
      <c r="AI405" s="22">
        <f t="shared" si="476"/>
        <v>8978.85</v>
      </c>
      <c r="AJ405" s="22">
        <f t="shared" si="477"/>
        <v>340900.6</v>
      </c>
      <c r="AK405" s="22">
        <f t="shared" si="490"/>
        <v>1236100</v>
      </c>
      <c r="AL405" s="22">
        <f t="shared" si="491"/>
        <v>0</v>
      </c>
      <c r="AM405" s="22">
        <f t="shared" si="478"/>
        <v>0</v>
      </c>
      <c r="AN405" s="22">
        <f t="shared" si="479"/>
        <v>0</v>
      </c>
      <c r="AO405" s="22">
        <f t="shared" si="480"/>
        <v>0</v>
      </c>
      <c r="AP405" s="22">
        <f t="shared" si="481"/>
        <v>0</v>
      </c>
      <c r="AQ405" s="22">
        <f t="shared" si="492"/>
        <v>0</v>
      </c>
      <c r="AR405" s="17"/>
      <c r="AS405" s="17"/>
      <c r="AT405" s="17"/>
      <c r="AU405" s="17"/>
      <c r="AV405" s="17"/>
      <c r="AW405" s="50"/>
      <c r="AX405" s="17"/>
      <c r="AY405" s="17"/>
      <c r="AZ405" s="17"/>
      <c r="BA405" s="17"/>
      <c r="BB405" s="17"/>
      <c r="BC405" s="17"/>
    </row>
    <row r="406" spans="1:55" s="3" customFormat="1" hidden="1" x14ac:dyDescent="0.25">
      <c r="A406" s="50"/>
      <c r="B406" s="146" t="s">
        <v>61</v>
      </c>
      <c r="C406" s="19" t="s">
        <v>58</v>
      </c>
      <c r="D406" s="17"/>
      <c r="E406" s="53"/>
      <c r="F406" s="54"/>
      <c r="G406" s="66"/>
      <c r="H406" s="50"/>
      <c r="I406" s="62">
        <v>1</v>
      </c>
      <c r="J406" s="76">
        <v>1</v>
      </c>
      <c r="K406" s="66">
        <v>1</v>
      </c>
      <c r="L406" s="135">
        <v>37.4</v>
      </c>
      <c r="M406" s="28">
        <v>34038</v>
      </c>
      <c r="N406" s="87">
        <v>47000</v>
      </c>
      <c r="O406" s="60">
        <f t="shared" si="485"/>
        <v>0.98997000000000002</v>
      </c>
      <c r="P406" s="60">
        <v>1.0030000000000001E-2</v>
      </c>
      <c r="Q406" s="32">
        <f t="shared" si="486"/>
        <v>1757800</v>
      </c>
      <c r="R406" s="32">
        <f t="shared" si="487"/>
        <v>1260252.8</v>
      </c>
      <c r="S406" s="32">
        <f t="shared" si="488"/>
        <v>12768.4</v>
      </c>
      <c r="T406" s="32">
        <f t="shared" si="489"/>
        <v>484778.8</v>
      </c>
      <c r="U406" s="88">
        <v>0</v>
      </c>
      <c r="V406" s="23">
        <v>44561</v>
      </c>
      <c r="W406" s="17" t="s">
        <v>59</v>
      </c>
      <c r="X406" s="17"/>
      <c r="Y406" s="17"/>
      <c r="Z406" s="17"/>
      <c r="AA406" s="17"/>
      <c r="AB406" s="17"/>
      <c r="AC406" s="17"/>
      <c r="AD406" s="22">
        <f t="shared" si="458"/>
        <v>37.4</v>
      </c>
      <c r="AE406" s="22">
        <f t="shared" si="474"/>
        <v>1273021.2</v>
      </c>
      <c r="AF406" s="22"/>
      <c r="AG406" s="22"/>
      <c r="AH406" s="22">
        <f t="shared" si="475"/>
        <v>1260252.8</v>
      </c>
      <c r="AI406" s="22">
        <f t="shared" si="476"/>
        <v>12768.4</v>
      </c>
      <c r="AJ406" s="22">
        <f t="shared" si="477"/>
        <v>484778.8</v>
      </c>
      <c r="AK406" s="22">
        <f t="shared" si="490"/>
        <v>1757800</v>
      </c>
      <c r="AL406" s="22">
        <f t="shared" si="491"/>
        <v>0</v>
      </c>
      <c r="AM406" s="22">
        <f t="shared" si="478"/>
        <v>0</v>
      </c>
      <c r="AN406" s="22">
        <f t="shared" si="479"/>
        <v>0</v>
      </c>
      <c r="AO406" s="22">
        <f t="shared" si="480"/>
        <v>0</v>
      </c>
      <c r="AP406" s="22">
        <f t="shared" si="481"/>
        <v>0</v>
      </c>
      <c r="AQ406" s="22">
        <f t="shared" si="492"/>
        <v>0</v>
      </c>
      <c r="AR406" s="17"/>
      <c r="AS406" s="17"/>
      <c r="AT406" s="17"/>
      <c r="AU406" s="17"/>
      <c r="AV406" s="17"/>
      <c r="AW406" s="50"/>
      <c r="AX406" s="17"/>
      <c r="AY406" s="17"/>
      <c r="AZ406" s="17"/>
      <c r="BA406" s="17"/>
      <c r="BB406" s="17"/>
      <c r="BC406" s="17"/>
    </row>
    <row r="407" spans="1:55" s="3" customFormat="1" hidden="1" x14ac:dyDescent="0.25">
      <c r="A407" s="50"/>
      <c r="B407" s="146" t="s">
        <v>63</v>
      </c>
      <c r="C407" s="19" t="s">
        <v>58</v>
      </c>
      <c r="D407" s="17"/>
      <c r="E407" s="53"/>
      <c r="F407" s="54"/>
      <c r="G407" s="66"/>
      <c r="H407" s="50"/>
      <c r="I407" s="62">
        <v>1</v>
      </c>
      <c r="J407" s="76">
        <v>1</v>
      </c>
      <c r="K407" s="66">
        <v>1</v>
      </c>
      <c r="L407" s="135">
        <v>26.3</v>
      </c>
      <c r="M407" s="28">
        <v>34038</v>
      </c>
      <c r="N407" s="87">
        <v>47000</v>
      </c>
      <c r="O407" s="60">
        <f t="shared" si="485"/>
        <v>0.98997000000000002</v>
      </c>
      <c r="P407" s="60">
        <v>1.0030000000000001E-2</v>
      </c>
      <c r="Q407" s="32">
        <f t="shared" si="486"/>
        <v>1236100</v>
      </c>
      <c r="R407" s="32">
        <f t="shared" si="487"/>
        <v>886220.55</v>
      </c>
      <c r="S407" s="32">
        <f t="shared" si="488"/>
        <v>8978.85</v>
      </c>
      <c r="T407" s="32">
        <f t="shared" si="489"/>
        <v>340900.6</v>
      </c>
      <c r="U407" s="88">
        <v>0</v>
      </c>
      <c r="V407" s="23">
        <v>44561</v>
      </c>
      <c r="W407" s="17" t="s">
        <v>59</v>
      </c>
      <c r="X407" s="17"/>
      <c r="Y407" s="17"/>
      <c r="Z407" s="17"/>
      <c r="AA407" s="17"/>
      <c r="AB407" s="17"/>
      <c r="AC407" s="17"/>
      <c r="AD407" s="22">
        <f t="shared" si="458"/>
        <v>26.3</v>
      </c>
      <c r="AE407" s="22">
        <f t="shared" si="474"/>
        <v>895199.4</v>
      </c>
      <c r="AF407" s="22"/>
      <c r="AG407" s="22"/>
      <c r="AH407" s="22">
        <f t="shared" si="475"/>
        <v>886220.55</v>
      </c>
      <c r="AI407" s="22">
        <f t="shared" si="476"/>
        <v>8978.85</v>
      </c>
      <c r="AJ407" s="22">
        <f t="shared" si="477"/>
        <v>340900.6</v>
      </c>
      <c r="AK407" s="22">
        <f t="shared" si="490"/>
        <v>1236100</v>
      </c>
      <c r="AL407" s="22">
        <f t="shared" si="491"/>
        <v>0</v>
      </c>
      <c r="AM407" s="22">
        <f t="shared" si="478"/>
        <v>0</v>
      </c>
      <c r="AN407" s="22">
        <f t="shared" si="479"/>
        <v>0</v>
      </c>
      <c r="AO407" s="22">
        <f t="shared" si="480"/>
        <v>0</v>
      </c>
      <c r="AP407" s="22">
        <f t="shared" si="481"/>
        <v>0</v>
      </c>
      <c r="AQ407" s="22">
        <f t="shared" si="492"/>
        <v>0</v>
      </c>
      <c r="AR407" s="17"/>
      <c r="AS407" s="17"/>
      <c r="AT407" s="17"/>
      <c r="AU407" s="17"/>
      <c r="AV407" s="17"/>
      <c r="AW407" s="50"/>
      <c r="AX407" s="17"/>
      <c r="AY407" s="17"/>
      <c r="AZ407" s="17"/>
      <c r="BA407" s="17"/>
      <c r="BB407" s="17"/>
      <c r="BC407" s="17"/>
    </row>
    <row r="408" spans="1:55" s="3" customFormat="1" hidden="1" x14ac:dyDescent="0.25">
      <c r="A408" s="50"/>
      <c r="B408" s="146" t="s">
        <v>171</v>
      </c>
      <c r="C408" s="19" t="s">
        <v>58</v>
      </c>
      <c r="D408" s="17"/>
      <c r="E408" s="53"/>
      <c r="F408" s="54"/>
      <c r="G408" s="66"/>
      <c r="H408" s="50"/>
      <c r="I408" s="62">
        <v>3</v>
      </c>
      <c r="J408" s="76">
        <v>1</v>
      </c>
      <c r="K408" s="66">
        <v>1</v>
      </c>
      <c r="L408" s="135">
        <v>21.8</v>
      </c>
      <c r="M408" s="28">
        <v>34038</v>
      </c>
      <c r="N408" s="87">
        <v>47000</v>
      </c>
      <c r="O408" s="60">
        <f t="shared" si="485"/>
        <v>0.98997000000000002</v>
      </c>
      <c r="P408" s="60">
        <v>1.0030000000000001E-2</v>
      </c>
      <c r="Q408" s="32">
        <f t="shared" si="486"/>
        <v>1024600</v>
      </c>
      <c r="R408" s="32">
        <f t="shared" si="487"/>
        <v>734585.86</v>
      </c>
      <c r="S408" s="32">
        <f t="shared" si="488"/>
        <v>7442.54</v>
      </c>
      <c r="T408" s="32">
        <f t="shared" si="489"/>
        <v>282571.59999999998</v>
      </c>
      <c r="U408" s="88">
        <v>0</v>
      </c>
      <c r="V408" s="23">
        <v>44561</v>
      </c>
      <c r="W408" s="17" t="s">
        <v>59</v>
      </c>
      <c r="X408" s="17"/>
      <c r="Y408" s="17"/>
      <c r="Z408" s="17"/>
      <c r="AA408" s="17"/>
      <c r="AB408" s="17"/>
      <c r="AC408" s="17"/>
      <c r="AD408" s="22">
        <f t="shared" si="458"/>
        <v>21.8</v>
      </c>
      <c r="AE408" s="22">
        <f t="shared" si="474"/>
        <v>742028.4</v>
      </c>
      <c r="AF408" s="22"/>
      <c r="AG408" s="22"/>
      <c r="AH408" s="22">
        <f t="shared" si="475"/>
        <v>734585.86</v>
      </c>
      <c r="AI408" s="22">
        <f t="shared" si="476"/>
        <v>7442.54</v>
      </c>
      <c r="AJ408" s="22">
        <f t="shared" si="477"/>
        <v>282571.59999999998</v>
      </c>
      <c r="AK408" s="22">
        <f t="shared" si="490"/>
        <v>1024600</v>
      </c>
      <c r="AL408" s="22">
        <f t="shared" si="491"/>
        <v>0</v>
      </c>
      <c r="AM408" s="22">
        <f t="shared" si="478"/>
        <v>0</v>
      </c>
      <c r="AN408" s="22">
        <f t="shared" si="479"/>
        <v>0</v>
      </c>
      <c r="AO408" s="22">
        <f t="shared" si="480"/>
        <v>0</v>
      </c>
      <c r="AP408" s="22">
        <f t="shared" si="481"/>
        <v>0</v>
      </c>
      <c r="AQ408" s="22">
        <f t="shared" si="492"/>
        <v>0</v>
      </c>
      <c r="AR408" s="17"/>
      <c r="AS408" s="17"/>
      <c r="AT408" s="17"/>
      <c r="AU408" s="17"/>
      <c r="AV408" s="17"/>
      <c r="AW408" s="50"/>
      <c r="AX408" s="17"/>
      <c r="AY408" s="17"/>
      <c r="AZ408" s="17"/>
      <c r="BA408" s="17"/>
      <c r="BB408" s="17"/>
      <c r="BC408" s="17"/>
    </row>
    <row r="409" spans="1:55" s="3" customFormat="1" hidden="1" x14ac:dyDescent="0.25">
      <c r="A409" s="50"/>
      <c r="B409" s="146" t="s">
        <v>172</v>
      </c>
      <c r="C409" s="52"/>
      <c r="D409" s="17" t="s">
        <v>62</v>
      </c>
      <c r="E409" s="53"/>
      <c r="F409" s="54"/>
      <c r="G409" s="66"/>
      <c r="H409" s="50"/>
      <c r="I409" s="62">
        <v>2</v>
      </c>
      <c r="J409" s="76">
        <v>1</v>
      </c>
      <c r="K409" s="66">
        <v>2</v>
      </c>
      <c r="L409" s="135">
        <v>38.5</v>
      </c>
      <c r="M409" s="28">
        <v>34038</v>
      </c>
      <c r="N409" s="87">
        <v>47000</v>
      </c>
      <c r="O409" s="60">
        <f t="shared" si="485"/>
        <v>0.98997000000000002</v>
      </c>
      <c r="P409" s="60">
        <v>1.0030000000000001E-2</v>
      </c>
      <c r="Q409" s="32">
        <f t="shared" si="486"/>
        <v>1809500</v>
      </c>
      <c r="R409" s="32">
        <f t="shared" si="487"/>
        <v>1297319.06</v>
      </c>
      <c r="S409" s="32">
        <f t="shared" si="488"/>
        <v>13143.94</v>
      </c>
      <c r="T409" s="32">
        <f t="shared" si="489"/>
        <v>499037</v>
      </c>
      <c r="U409" s="88">
        <v>0</v>
      </c>
      <c r="V409" s="23">
        <v>44561</v>
      </c>
      <c r="W409" s="17"/>
      <c r="X409" s="17" t="s">
        <v>59</v>
      </c>
      <c r="Y409" s="17"/>
      <c r="Z409" s="17"/>
      <c r="AA409" s="17"/>
      <c r="AB409" s="17"/>
      <c r="AC409" s="17"/>
      <c r="AD409" s="22">
        <f t="shared" si="458"/>
        <v>0</v>
      </c>
      <c r="AE409" s="22">
        <f t="shared" si="474"/>
        <v>0</v>
      </c>
      <c r="AF409" s="22"/>
      <c r="AG409" s="22"/>
      <c r="AH409" s="22">
        <f t="shared" si="475"/>
        <v>0</v>
      </c>
      <c r="AI409" s="22">
        <f t="shared" si="476"/>
        <v>0</v>
      </c>
      <c r="AJ409" s="22">
        <f t="shared" si="477"/>
        <v>0</v>
      </c>
      <c r="AK409" s="22">
        <f t="shared" si="490"/>
        <v>0</v>
      </c>
      <c r="AL409" s="22">
        <f t="shared" si="491"/>
        <v>38.5</v>
      </c>
      <c r="AM409" s="22">
        <f t="shared" si="478"/>
        <v>1310463</v>
      </c>
      <c r="AN409" s="22">
        <f t="shared" si="479"/>
        <v>1297319.06</v>
      </c>
      <c r="AO409" s="22">
        <f t="shared" si="480"/>
        <v>13143.94</v>
      </c>
      <c r="AP409" s="22">
        <f t="shared" si="481"/>
        <v>499037</v>
      </c>
      <c r="AQ409" s="22">
        <f t="shared" si="492"/>
        <v>1809500</v>
      </c>
      <c r="AR409" s="17"/>
      <c r="AS409" s="17"/>
      <c r="AT409" s="17"/>
      <c r="AU409" s="17"/>
      <c r="AV409" s="17"/>
      <c r="AW409" s="50"/>
      <c r="AX409" s="17"/>
      <c r="AY409" s="17"/>
      <c r="AZ409" s="17"/>
      <c r="BA409" s="17"/>
      <c r="BB409" s="17"/>
      <c r="BC409" s="17"/>
    </row>
    <row r="410" spans="1:55" s="3" customFormat="1" hidden="1" x14ac:dyDescent="0.25">
      <c r="A410" s="50"/>
      <c r="B410" s="146" t="s">
        <v>65</v>
      </c>
      <c r="C410" s="19" t="s">
        <v>58</v>
      </c>
      <c r="D410" s="17"/>
      <c r="E410" s="53"/>
      <c r="F410" s="54"/>
      <c r="G410" s="66"/>
      <c r="H410" s="50"/>
      <c r="I410" s="62">
        <v>3</v>
      </c>
      <c r="J410" s="76">
        <v>1</v>
      </c>
      <c r="K410" s="66">
        <v>2</v>
      </c>
      <c r="L410" s="135">
        <v>46.5</v>
      </c>
      <c r="M410" s="28">
        <v>34038</v>
      </c>
      <c r="N410" s="87">
        <v>47000</v>
      </c>
      <c r="O410" s="60">
        <f t="shared" si="485"/>
        <v>0.98997000000000002</v>
      </c>
      <c r="P410" s="60">
        <v>1.0030000000000001E-2</v>
      </c>
      <c r="Q410" s="32">
        <f t="shared" si="486"/>
        <v>2185500</v>
      </c>
      <c r="R410" s="32">
        <f t="shared" si="487"/>
        <v>1566891.85</v>
      </c>
      <c r="S410" s="32">
        <f t="shared" si="488"/>
        <v>15875.15</v>
      </c>
      <c r="T410" s="32">
        <f t="shared" si="489"/>
        <v>602733</v>
      </c>
      <c r="U410" s="88">
        <v>0</v>
      </c>
      <c r="V410" s="23">
        <v>44561</v>
      </c>
      <c r="W410" s="17" t="s">
        <v>59</v>
      </c>
      <c r="X410" s="17"/>
      <c r="Y410" s="17"/>
      <c r="Z410" s="17"/>
      <c r="AA410" s="17"/>
      <c r="AB410" s="17"/>
      <c r="AC410" s="17"/>
      <c r="AD410" s="22">
        <f t="shared" si="458"/>
        <v>46.5</v>
      </c>
      <c r="AE410" s="22">
        <f t="shared" si="474"/>
        <v>1582767</v>
      </c>
      <c r="AF410" s="22"/>
      <c r="AG410" s="22"/>
      <c r="AH410" s="22">
        <f t="shared" si="475"/>
        <v>1566891.85</v>
      </c>
      <c r="AI410" s="22">
        <f t="shared" si="476"/>
        <v>15875.15</v>
      </c>
      <c r="AJ410" s="22">
        <f t="shared" si="477"/>
        <v>602733</v>
      </c>
      <c r="AK410" s="22">
        <f t="shared" si="490"/>
        <v>2185500</v>
      </c>
      <c r="AL410" s="22">
        <f t="shared" si="491"/>
        <v>0</v>
      </c>
      <c r="AM410" s="22">
        <f t="shared" si="478"/>
        <v>0</v>
      </c>
      <c r="AN410" s="22">
        <f t="shared" si="479"/>
        <v>0</v>
      </c>
      <c r="AO410" s="22">
        <f t="shared" si="480"/>
        <v>0</v>
      </c>
      <c r="AP410" s="22">
        <f t="shared" si="481"/>
        <v>0</v>
      </c>
      <c r="AQ410" s="22">
        <f t="shared" si="492"/>
        <v>0</v>
      </c>
      <c r="AR410" s="17"/>
      <c r="AS410" s="17"/>
      <c r="AT410" s="17"/>
      <c r="AU410" s="17"/>
      <c r="AV410" s="17"/>
      <c r="AW410" s="50"/>
      <c r="AX410" s="17"/>
      <c r="AY410" s="17"/>
      <c r="AZ410" s="17"/>
      <c r="BA410" s="17"/>
      <c r="BB410" s="17"/>
      <c r="BC410" s="17"/>
    </row>
    <row r="411" spans="1:55" s="3" customFormat="1" hidden="1" x14ac:dyDescent="0.25">
      <c r="A411" s="50"/>
      <c r="B411" s="146" t="s">
        <v>146</v>
      </c>
      <c r="C411" s="19" t="s">
        <v>58</v>
      </c>
      <c r="D411" s="17"/>
      <c r="E411" s="53"/>
      <c r="F411" s="54"/>
      <c r="G411" s="66"/>
      <c r="H411" s="50"/>
      <c r="I411" s="62">
        <v>2</v>
      </c>
      <c r="J411" s="76">
        <v>1</v>
      </c>
      <c r="K411" s="66">
        <v>1</v>
      </c>
      <c r="L411" s="135">
        <v>14.8</v>
      </c>
      <c r="M411" s="28">
        <v>34038</v>
      </c>
      <c r="N411" s="87">
        <v>47000</v>
      </c>
      <c r="O411" s="60">
        <f t="shared" si="485"/>
        <v>0.98997000000000002</v>
      </c>
      <c r="P411" s="60">
        <v>1.0030000000000001E-2</v>
      </c>
      <c r="Q411" s="32">
        <f t="shared" si="486"/>
        <v>695600</v>
      </c>
      <c r="R411" s="32">
        <f t="shared" si="487"/>
        <v>498709.66</v>
      </c>
      <c r="S411" s="32">
        <f t="shared" si="488"/>
        <v>5052.74</v>
      </c>
      <c r="T411" s="32">
        <f t="shared" si="489"/>
        <v>191837.6</v>
      </c>
      <c r="U411" s="88">
        <v>0</v>
      </c>
      <c r="V411" s="23">
        <v>44561</v>
      </c>
      <c r="W411" s="17" t="s">
        <v>59</v>
      </c>
      <c r="X411" s="17"/>
      <c r="Y411" s="17"/>
      <c r="Z411" s="17"/>
      <c r="AA411" s="17"/>
      <c r="AB411" s="17"/>
      <c r="AC411" s="17"/>
      <c r="AD411" s="22">
        <f t="shared" si="458"/>
        <v>14.8</v>
      </c>
      <c r="AE411" s="22">
        <f t="shared" si="474"/>
        <v>503762.4</v>
      </c>
      <c r="AF411" s="22"/>
      <c r="AG411" s="22"/>
      <c r="AH411" s="22">
        <f t="shared" si="475"/>
        <v>498709.66</v>
      </c>
      <c r="AI411" s="22">
        <f t="shared" si="476"/>
        <v>5052.74</v>
      </c>
      <c r="AJ411" s="22">
        <f t="shared" si="477"/>
        <v>191837.6</v>
      </c>
      <c r="AK411" s="22">
        <f t="shared" si="490"/>
        <v>695600</v>
      </c>
      <c r="AL411" s="22">
        <f t="shared" si="491"/>
        <v>0</v>
      </c>
      <c r="AM411" s="22">
        <f t="shared" si="478"/>
        <v>0</v>
      </c>
      <c r="AN411" s="22">
        <f t="shared" si="479"/>
        <v>0</v>
      </c>
      <c r="AO411" s="22">
        <f t="shared" si="480"/>
        <v>0</v>
      </c>
      <c r="AP411" s="22">
        <f t="shared" si="481"/>
        <v>0</v>
      </c>
      <c r="AQ411" s="22">
        <f t="shared" si="492"/>
        <v>0</v>
      </c>
      <c r="AR411" s="17"/>
      <c r="AS411" s="17"/>
      <c r="AT411" s="17"/>
      <c r="AU411" s="17"/>
      <c r="AV411" s="17"/>
      <c r="AW411" s="50"/>
      <c r="AX411" s="17"/>
      <c r="AY411" s="17"/>
      <c r="AZ411" s="17"/>
      <c r="BA411" s="17"/>
      <c r="BB411" s="17"/>
      <c r="BC411" s="17"/>
    </row>
    <row r="412" spans="1:55" s="3" customFormat="1" hidden="1" x14ac:dyDescent="0.25">
      <c r="A412" s="50"/>
      <c r="B412" s="146" t="s">
        <v>66</v>
      </c>
      <c r="C412" s="19" t="s">
        <v>58</v>
      </c>
      <c r="D412" s="17"/>
      <c r="E412" s="53"/>
      <c r="F412" s="54"/>
      <c r="G412" s="66"/>
      <c r="H412" s="50"/>
      <c r="I412" s="62">
        <v>0</v>
      </c>
      <c r="J412" s="76">
        <v>1</v>
      </c>
      <c r="K412" s="66">
        <v>1</v>
      </c>
      <c r="L412" s="135">
        <v>14.1</v>
      </c>
      <c r="M412" s="28">
        <v>34038</v>
      </c>
      <c r="N412" s="87">
        <v>47000</v>
      </c>
      <c r="O412" s="60">
        <f t="shared" si="485"/>
        <v>0.98997000000000002</v>
      </c>
      <c r="P412" s="60">
        <v>1.0030000000000001E-2</v>
      </c>
      <c r="Q412" s="32">
        <f t="shared" si="486"/>
        <v>662700</v>
      </c>
      <c r="R412" s="32">
        <f t="shared" si="487"/>
        <v>475122.04</v>
      </c>
      <c r="S412" s="32">
        <f t="shared" si="488"/>
        <v>4813.76</v>
      </c>
      <c r="T412" s="32">
        <f t="shared" si="489"/>
        <v>182764.2</v>
      </c>
      <c r="U412" s="88">
        <v>0</v>
      </c>
      <c r="V412" s="23">
        <v>44561</v>
      </c>
      <c r="W412" s="17" t="s">
        <v>59</v>
      </c>
      <c r="X412" s="17"/>
      <c r="Y412" s="17"/>
      <c r="Z412" s="17"/>
      <c r="AA412" s="17"/>
      <c r="AB412" s="17"/>
      <c r="AC412" s="17"/>
      <c r="AD412" s="22">
        <f t="shared" si="458"/>
        <v>14.1</v>
      </c>
      <c r="AE412" s="22">
        <f t="shared" si="474"/>
        <v>479935.8</v>
      </c>
      <c r="AF412" s="22"/>
      <c r="AG412" s="22"/>
      <c r="AH412" s="22">
        <f t="shared" si="475"/>
        <v>475122.04</v>
      </c>
      <c r="AI412" s="22">
        <f t="shared" si="476"/>
        <v>4813.76</v>
      </c>
      <c r="AJ412" s="22">
        <f t="shared" si="477"/>
        <v>182764.2</v>
      </c>
      <c r="AK412" s="22">
        <f t="shared" si="490"/>
        <v>662700</v>
      </c>
      <c r="AL412" s="22">
        <f t="shared" si="491"/>
        <v>0</v>
      </c>
      <c r="AM412" s="22">
        <f t="shared" si="478"/>
        <v>0</v>
      </c>
      <c r="AN412" s="22">
        <f t="shared" si="479"/>
        <v>0</v>
      </c>
      <c r="AO412" s="22">
        <f t="shared" si="480"/>
        <v>0</v>
      </c>
      <c r="AP412" s="22">
        <f t="shared" si="481"/>
        <v>0</v>
      </c>
      <c r="AQ412" s="22">
        <f t="shared" si="492"/>
        <v>0</v>
      </c>
      <c r="AR412" s="17"/>
      <c r="AS412" s="17"/>
      <c r="AT412" s="17"/>
      <c r="AU412" s="17"/>
      <c r="AV412" s="17"/>
      <c r="AW412" s="50"/>
      <c r="AX412" s="17"/>
      <c r="AY412" s="17"/>
      <c r="AZ412" s="17"/>
      <c r="BA412" s="17"/>
      <c r="BB412" s="17"/>
      <c r="BC412" s="17"/>
    </row>
    <row r="413" spans="1:55" s="3" customFormat="1" hidden="1" x14ac:dyDescent="0.25">
      <c r="A413" s="50"/>
      <c r="B413" s="146" t="s">
        <v>107</v>
      </c>
      <c r="C413" s="19" t="s">
        <v>58</v>
      </c>
      <c r="D413" s="17"/>
      <c r="E413" s="53"/>
      <c r="F413" s="54"/>
      <c r="G413" s="66"/>
      <c r="H413" s="50"/>
      <c r="I413" s="62">
        <v>2</v>
      </c>
      <c r="J413" s="76">
        <v>1</v>
      </c>
      <c r="K413" s="66">
        <v>1</v>
      </c>
      <c r="L413" s="135">
        <v>17.3</v>
      </c>
      <c r="M413" s="28">
        <v>34038</v>
      </c>
      <c r="N413" s="87">
        <v>47000</v>
      </c>
      <c r="O413" s="60">
        <f t="shared" si="485"/>
        <v>0.98997000000000002</v>
      </c>
      <c r="P413" s="60">
        <v>1.0030000000000001E-2</v>
      </c>
      <c r="Q413" s="32">
        <f t="shared" si="486"/>
        <v>813100</v>
      </c>
      <c r="R413" s="32">
        <f t="shared" si="487"/>
        <v>582951.16</v>
      </c>
      <c r="S413" s="32">
        <f t="shared" si="488"/>
        <v>5906.24</v>
      </c>
      <c r="T413" s="32">
        <f t="shared" si="489"/>
        <v>224242.6</v>
      </c>
      <c r="U413" s="88">
        <v>0</v>
      </c>
      <c r="V413" s="23">
        <v>44561</v>
      </c>
      <c r="W413" s="17" t="s">
        <v>59</v>
      </c>
      <c r="X413" s="17"/>
      <c r="Y413" s="17"/>
      <c r="Z413" s="17"/>
      <c r="AA413" s="17"/>
      <c r="AB413" s="17"/>
      <c r="AC413" s="17"/>
      <c r="AD413" s="22">
        <f t="shared" si="458"/>
        <v>17.3</v>
      </c>
      <c r="AE413" s="22">
        <f t="shared" si="474"/>
        <v>588857.4</v>
      </c>
      <c r="AF413" s="22"/>
      <c r="AG413" s="22"/>
      <c r="AH413" s="22">
        <f t="shared" si="475"/>
        <v>582951.16</v>
      </c>
      <c r="AI413" s="22">
        <f t="shared" si="476"/>
        <v>5906.24</v>
      </c>
      <c r="AJ413" s="22">
        <f t="shared" si="477"/>
        <v>224242.6</v>
      </c>
      <c r="AK413" s="22">
        <f t="shared" si="490"/>
        <v>813100</v>
      </c>
      <c r="AL413" s="22">
        <f t="shared" si="491"/>
        <v>0</v>
      </c>
      <c r="AM413" s="22">
        <f t="shared" si="478"/>
        <v>0</v>
      </c>
      <c r="AN413" s="22">
        <f t="shared" si="479"/>
        <v>0</v>
      </c>
      <c r="AO413" s="22">
        <f t="shared" si="480"/>
        <v>0</v>
      </c>
      <c r="AP413" s="22">
        <f t="shared" si="481"/>
        <v>0</v>
      </c>
      <c r="AQ413" s="22">
        <f t="shared" si="492"/>
        <v>0</v>
      </c>
      <c r="AR413" s="17"/>
      <c r="AS413" s="17"/>
      <c r="AT413" s="17"/>
      <c r="AU413" s="17"/>
      <c r="AV413" s="17"/>
      <c r="AW413" s="50"/>
      <c r="AX413" s="17"/>
      <c r="AY413" s="17"/>
      <c r="AZ413" s="17"/>
      <c r="BA413" s="17"/>
      <c r="BB413" s="17"/>
      <c r="BC413" s="17"/>
    </row>
    <row r="414" spans="1:55" s="3" customFormat="1" hidden="1" x14ac:dyDescent="0.25">
      <c r="A414" s="50"/>
      <c r="B414" s="146" t="s">
        <v>168</v>
      </c>
      <c r="C414" s="19" t="s">
        <v>58</v>
      </c>
      <c r="D414" s="17"/>
      <c r="E414" s="53"/>
      <c r="F414" s="54"/>
      <c r="G414" s="66"/>
      <c r="H414" s="50"/>
      <c r="I414" s="62">
        <v>4</v>
      </c>
      <c r="J414" s="76">
        <v>1</v>
      </c>
      <c r="K414" s="66">
        <v>1</v>
      </c>
      <c r="L414" s="135">
        <v>18.3</v>
      </c>
      <c r="M414" s="28">
        <v>34038</v>
      </c>
      <c r="N414" s="87">
        <v>47000</v>
      </c>
      <c r="O414" s="60">
        <f t="shared" si="485"/>
        <v>0.98997000000000002</v>
      </c>
      <c r="P414" s="60">
        <v>1.0030000000000001E-2</v>
      </c>
      <c r="Q414" s="32">
        <f t="shared" si="486"/>
        <v>860100</v>
      </c>
      <c r="R414" s="32">
        <f t="shared" si="487"/>
        <v>616647.76</v>
      </c>
      <c r="S414" s="32">
        <f t="shared" si="488"/>
        <v>6247.64</v>
      </c>
      <c r="T414" s="32">
        <f t="shared" si="489"/>
        <v>237204.6</v>
      </c>
      <c r="U414" s="88">
        <v>0</v>
      </c>
      <c r="V414" s="23">
        <v>44561</v>
      </c>
      <c r="W414" s="17" t="s">
        <v>59</v>
      </c>
      <c r="X414" s="17"/>
      <c r="Y414" s="17"/>
      <c r="Z414" s="17"/>
      <c r="AA414" s="17"/>
      <c r="AB414" s="17"/>
      <c r="AC414" s="17"/>
      <c r="AD414" s="22">
        <f t="shared" si="458"/>
        <v>18.3</v>
      </c>
      <c r="AE414" s="22">
        <f t="shared" si="474"/>
        <v>622895.4</v>
      </c>
      <c r="AF414" s="22"/>
      <c r="AG414" s="22"/>
      <c r="AH414" s="22">
        <f t="shared" si="475"/>
        <v>616647.76</v>
      </c>
      <c r="AI414" s="22">
        <f t="shared" si="476"/>
        <v>6247.64</v>
      </c>
      <c r="AJ414" s="22">
        <f t="shared" si="477"/>
        <v>237204.6</v>
      </c>
      <c r="AK414" s="22">
        <f t="shared" si="490"/>
        <v>860100</v>
      </c>
      <c r="AL414" s="22">
        <f t="shared" si="491"/>
        <v>0</v>
      </c>
      <c r="AM414" s="22">
        <f t="shared" si="478"/>
        <v>0</v>
      </c>
      <c r="AN414" s="22">
        <f t="shared" si="479"/>
        <v>0</v>
      </c>
      <c r="AO414" s="22">
        <f t="shared" si="480"/>
        <v>0</v>
      </c>
      <c r="AP414" s="22">
        <f t="shared" si="481"/>
        <v>0</v>
      </c>
      <c r="AQ414" s="22">
        <f t="shared" si="492"/>
        <v>0</v>
      </c>
      <c r="AR414" s="17"/>
      <c r="AS414" s="17"/>
      <c r="AT414" s="17"/>
      <c r="AU414" s="17"/>
      <c r="AV414" s="17"/>
      <c r="AW414" s="50"/>
      <c r="AX414" s="17"/>
      <c r="AY414" s="17"/>
      <c r="AZ414" s="17"/>
      <c r="BA414" s="17"/>
      <c r="BB414" s="17"/>
      <c r="BC414" s="17"/>
    </row>
    <row r="415" spans="1:55" s="3" customFormat="1" hidden="1" x14ac:dyDescent="0.25">
      <c r="A415" s="50"/>
      <c r="B415" s="146" t="s">
        <v>67</v>
      </c>
      <c r="C415" s="19" t="s">
        <v>58</v>
      </c>
      <c r="D415" s="17"/>
      <c r="E415" s="53"/>
      <c r="F415" s="54"/>
      <c r="G415" s="66"/>
      <c r="H415" s="50"/>
      <c r="I415" s="62">
        <v>1</v>
      </c>
      <c r="J415" s="76">
        <v>1</v>
      </c>
      <c r="K415" s="66">
        <v>1</v>
      </c>
      <c r="L415" s="135">
        <v>14</v>
      </c>
      <c r="M415" s="28">
        <v>34038</v>
      </c>
      <c r="N415" s="87">
        <v>47000</v>
      </c>
      <c r="O415" s="60">
        <f t="shared" si="485"/>
        <v>0.98997000000000002</v>
      </c>
      <c r="P415" s="60">
        <v>1.0030000000000001E-2</v>
      </c>
      <c r="Q415" s="32">
        <f t="shared" si="486"/>
        <v>658000</v>
      </c>
      <c r="R415" s="32">
        <f t="shared" si="487"/>
        <v>471752.38</v>
      </c>
      <c r="S415" s="32">
        <f t="shared" si="488"/>
        <v>4779.62</v>
      </c>
      <c r="T415" s="32">
        <f t="shared" si="489"/>
        <v>181468</v>
      </c>
      <c r="U415" s="88">
        <v>0</v>
      </c>
      <c r="V415" s="23">
        <v>44561</v>
      </c>
      <c r="W415" s="17" t="s">
        <v>59</v>
      </c>
      <c r="X415" s="17"/>
      <c r="Y415" s="17"/>
      <c r="Z415" s="17"/>
      <c r="AA415" s="17"/>
      <c r="AB415" s="17"/>
      <c r="AC415" s="17"/>
      <c r="AD415" s="22">
        <f t="shared" si="458"/>
        <v>14</v>
      </c>
      <c r="AE415" s="22">
        <f t="shared" si="474"/>
        <v>476532</v>
      </c>
      <c r="AF415" s="22"/>
      <c r="AG415" s="22"/>
      <c r="AH415" s="22">
        <f t="shared" si="475"/>
        <v>471752.38</v>
      </c>
      <c r="AI415" s="22">
        <f t="shared" si="476"/>
        <v>4779.62</v>
      </c>
      <c r="AJ415" s="22">
        <f t="shared" si="477"/>
        <v>181468</v>
      </c>
      <c r="AK415" s="22">
        <f t="shared" si="490"/>
        <v>658000</v>
      </c>
      <c r="AL415" s="22">
        <f t="shared" si="491"/>
        <v>0</v>
      </c>
      <c r="AM415" s="22">
        <f t="shared" si="478"/>
        <v>0</v>
      </c>
      <c r="AN415" s="22">
        <f t="shared" si="479"/>
        <v>0</v>
      </c>
      <c r="AO415" s="22">
        <f t="shared" si="480"/>
        <v>0</v>
      </c>
      <c r="AP415" s="22">
        <f t="shared" si="481"/>
        <v>0</v>
      </c>
      <c r="AQ415" s="22">
        <f t="shared" si="492"/>
        <v>0</v>
      </c>
      <c r="AR415" s="17"/>
      <c r="AS415" s="17"/>
      <c r="AT415" s="17"/>
      <c r="AU415" s="17"/>
      <c r="AV415" s="17"/>
      <c r="AW415" s="50"/>
      <c r="AX415" s="17"/>
      <c r="AY415" s="17"/>
      <c r="AZ415" s="17"/>
      <c r="BA415" s="17"/>
      <c r="BB415" s="17"/>
      <c r="BC415" s="17"/>
    </row>
    <row r="416" spans="1:55" s="3" customFormat="1" hidden="1" x14ac:dyDescent="0.25">
      <c r="A416" s="50"/>
      <c r="B416" s="18" t="s">
        <v>173</v>
      </c>
      <c r="C416" s="19" t="s">
        <v>58</v>
      </c>
      <c r="D416" s="17"/>
      <c r="E416" s="53"/>
      <c r="F416" s="54"/>
      <c r="G416" s="66"/>
      <c r="H416" s="50"/>
      <c r="I416" s="62">
        <v>1</v>
      </c>
      <c r="J416" s="76">
        <v>1</v>
      </c>
      <c r="K416" s="66">
        <v>1</v>
      </c>
      <c r="L416" s="135">
        <v>18.8</v>
      </c>
      <c r="M416" s="28">
        <v>34038</v>
      </c>
      <c r="N416" s="87">
        <v>47000</v>
      </c>
      <c r="O416" s="60">
        <f t="shared" si="485"/>
        <v>0.98997000000000002</v>
      </c>
      <c r="P416" s="60">
        <v>1.0030000000000001E-2</v>
      </c>
      <c r="Q416" s="32">
        <f t="shared" si="486"/>
        <v>883600</v>
      </c>
      <c r="R416" s="32">
        <f t="shared" si="487"/>
        <v>633496.06000000006</v>
      </c>
      <c r="S416" s="32">
        <f t="shared" si="488"/>
        <v>6418.34</v>
      </c>
      <c r="T416" s="32">
        <f t="shared" si="489"/>
        <v>243685.6</v>
      </c>
      <c r="U416" s="88">
        <v>0</v>
      </c>
      <c r="V416" s="23">
        <v>44561</v>
      </c>
      <c r="W416" s="17" t="s">
        <v>59</v>
      </c>
      <c r="X416" s="17"/>
      <c r="Y416" s="17"/>
      <c r="Z416" s="17"/>
      <c r="AA416" s="17"/>
      <c r="AB416" s="17"/>
      <c r="AC416" s="17"/>
      <c r="AD416" s="22">
        <f t="shared" si="458"/>
        <v>18.8</v>
      </c>
      <c r="AE416" s="22">
        <f t="shared" si="474"/>
        <v>639914.4</v>
      </c>
      <c r="AF416" s="22"/>
      <c r="AG416" s="22"/>
      <c r="AH416" s="22">
        <f t="shared" si="475"/>
        <v>633496.06000000006</v>
      </c>
      <c r="AI416" s="22">
        <f t="shared" si="476"/>
        <v>6418.34</v>
      </c>
      <c r="AJ416" s="22">
        <f t="shared" si="477"/>
        <v>243685.6</v>
      </c>
      <c r="AK416" s="22">
        <f t="shared" si="490"/>
        <v>883600</v>
      </c>
      <c r="AL416" s="22">
        <f t="shared" si="491"/>
        <v>0</v>
      </c>
      <c r="AM416" s="22">
        <f t="shared" si="478"/>
        <v>0</v>
      </c>
      <c r="AN416" s="22">
        <f t="shared" si="479"/>
        <v>0</v>
      </c>
      <c r="AO416" s="22">
        <f t="shared" si="480"/>
        <v>0</v>
      </c>
      <c r="AP416" s="22">
        <f t="shared" si="481"/>
        <v>0</v>
      </c>
      <c r="AQ416" s="22">
        <f t="shared" si="492"/>
        <v>0</v>
      </c>
      <c r="AR416" s="17"/>
      <c r="AS416" s="17"/>
      <c r="AT416" s="17"/>
      <c r="AU416" s="17"/>
      <c r="AV416" s="17"/>
      <c r="AW416" s="50"/>
      <c r="AX416" s="17"/>
      <c r="AY416" s="17"/>
      <c r="AZ416" s="17"/>
      <c r="BA416" s="17"/>
      <c r="BB416" s="17"/>
      <c r="BC416" s="17"/>
    </row>
    <row r="417" spans="1:56" s="3" customFormat="1" hidden="1" x14ac:dyDescent="0.25">
      <c r="A417" s="50"/>
      <c r="B417" s="18" t="s">
        <v>174</v>
      </c>
      <c r="C417" s="19" t="s">
        <v>58</v>
      </c>
      <c r="D417" s="17"/>
      <c r="E417" s="53"/>
      <c r="F417" s="54"/>
      <c r="G417" s="66"/>
      <c r="H417" s="50"/>
      <c r="I417" s="62">
        <v>1</v>
      </c>
      <c r="J417" s="76">
        <v>1</v>
      </c>
      <c r="K417" s="66">
        <v>1</v>
      </c>
      <c r="L417" s="135">
        <v>12.6</v>
      </c>
      <c r="M417" s="28">
        <v>34038</v>
      </c>
      <c r="N417" s="87">
        <v>47000</v>
      </c>
      <c r="O417" s="60">
        <f t="shared" si="485"/>
        <v>0.98997000000000002</v>
      </c>
      <c r="P417" s="60">
        <v>1.0030000000000001E-2</v>
      </c>
      <c r="Q417" s="32">
        <f t="shared" si="486"/>
        <v>592200</v>
      </c>
      <c r="R417" s="32">
        <f t="shared" si="487"/>
        <v>424577.15</v>
      </c>
      <c r="S417" s="32">
        <f t="shared" si="488"/>
        <v>4301.6499999999996</v>
      </c>
      <c r="T417" s="32">
        <f t="shared" si="489"/>
        <v>163321.20000000001</v>
      </c>
      <c r="U417" s="88">
        <v>0</v>
      </c>
      <c r="V417" s="23">
        <v>44561</v>
      </c>
      <c r="W417" s="17" t="s">
        <v>59</v>
      </c>
      <c r="X417" s="17"/>
      <c r="Y417" s="17"/>
      <c r="Z417" s="17"/>
      <c r="AA417" s="17"/>
      <c r="AB417" s="17"/>
      <c r="AC417" s="17"/>
      <c r="AD417" s="22">
        <f t="shared" si="458"/>
        <v>12.6</v>
      </c>
      <c r="AE417" s="22">
        <f t="shared" si="474"/>
        <v>428878.8</v>
      </c>
      <c r="AF417" s="22"/>
      <c r="AG417" s="22"/>
      <c r="AH417" s="22">
        <f t="shared" si="475"/>
        <v>424577.15</v>
      </c>
      <c r="AI417" s="22">
        <f t="shared" si="476"/>
        <v>4301.6499999999996</v>
      </c>
      <c r="AJ417" s="22">
        <f t="shared" si="477"/>
        <v>163321.20000000001</v>
      </c>
      <c r="AK417" s="22">
        <f t="shared" si="490"/>
        <v>592200</v>
      </c>
      <c r="AL417" s="22">
        <f t="shared" si="491"/>
        <v>0</v>
      </c>
      <c r="AM417" s="22">
        <f t="shared" si="478"/>
        <v>0</v>
      </c>
      <c r="AN417" s="22">
        <f t="shared" si="479"/>
        <v>0</v>
      </c>
      <c r="AO417" s="22">
        <f t="shared" si="480"/>
        <v>0</v>
      </c>
      <c r="AP417" s="22">
        <f t="shared" si="481"/>
        <v>0</v>
      </c>
      <c r="AQ417" s="22">
        <f t="shared" si="492"/>
        <v>0</v>
      </c>
      <c r="AR417" s="17"/>
      <c r="AS417" s="17"/>
      <c r="AT417" s="17"/>
      <c r="AU417" s="17"/>
      <c r="AV417" s="17"/>
      <c r="AW417" s="50"/>
      <c r="AX417" s="17"/>
      <c r="AY417" s="17"/>
      <c r="AZ417" s="17"/>
      <c r="BA417" s="17"/>
      <c r="BB417" s="17"/>
      <c r="BC417" s="17"/>
    </row>
    <row r="418" spans="1:56" s="3" customFormat="1" hidden="1" x14ac:dyDescent="0.25">
      <c r="A418" s="50"/>
      <c r="B418" s="18" t="s">
        <v>69</v>
      </c>
      <c r="C418" s="19" t="s">
        <v>58</v>
      </c>
      <c r="D418" s="17"/>
      <c r="E418" s="53"/>
      <c r="F418" s="54"/>
      <c r="G418" s="66"/>
      <c r="H418" s="50"/>
      <c r="I418" s="62">
        <v>3</v>
      </c>
      <c r="J418" s="76">
        <v>1</v>
      </c>
      <c r="K418" s="66">
        <v>1</v>
      </c>
      <c r="L418" s="135">
        <v>29.9</v>
      </c>
      <c r="M418" s="28">
        <v>34038</v>
      </c>
      <c r="N418" s="87">
        <v>47000</v>
      </c>
      <c r="O418" s="60">
        <f t="shared" si="485"/>
        <v>0.98997000000000002</v>
      </c>
      <c r="P418" s="60">
        <v>1.0030000000000001E-2</v>
      </c>
      <c r="Q418" s="32">
        <f t="shared" si="486"/>
        <v>1405300</v>
      </c>
      <c r="R418" s="32">
        <f t="shared" si="487"/>
        <v>1007528.31</v>
      </c>
      <c r="S418" s="32">
        <f t="shared" si="488"/>
        <v>10207.89</v>
      </c>
      <c r="T418" s="32">
        <f t="shared" si="489"/>
        <v>387563.8</v>
      </c>
      <c r="U418" s="88">
        <v>0</v>
      </c>
      <c r="V418" s="23">
        <v>44561</v>
      </c>
      <c r="W418" s="17" t="s">
        <v>59</v>
      </c>
      <c r="X418" s="17"/>
      <c r="Y418" s="17"/>
      <c r="Z418" s="17"/>
      <c r="AA418" s="17"/>
      <c r="AB418" s="17"/>
      <c r="AC418" s="17"/>
      <c r="AD418" s="22">
        <f t="shared" si="458"/>
        <v>29.9</v>
      </c>
      <c r="AE418" s="22">
        <f t="shared" si="474"/>
        <v>1017736.2</v>
      </c>
      <c r="AF418" s="22"/>
      <c r="AG418" s="22"/>
      <c r="AH418" s="22">
        <f t="shared" si="475"/>
        <v>1007528.31</v>
      </c>
      <c r="AI418" s="22">
        <f t="shared" si="476"/>
        <v>10207.89</v>
      </c>
      <c r="AJ418" s="22">
        <f t="shared" si="477"/>
        <v>387563.8</v>
      </c>
      <c r="AK418" s="22">
        <f t="shared" si="490"/>
        <v>1405300</v>
      </c>
      <c r="AL418" s="22">
        <f t="shared" si="491"/>
        <v>0</v>
      </c>
      <c r="AM418" s="22">
        <f t="shared" si="478"/>
        <v>0</v>
      </c>
      <c r="AN418" s="22">
        <f t="shared" si="479"/>
        <v>0</v>
      </c>
      <c r="AO418" s="22">
        <f t="shared" si="480"/>
        <v>0</v>
      </c>
      <c r="AP418" s="22">
        <f t="shared" si="481"/>
        <v>0</v>
      </c>
      <c r="AQ418" s="22">
        <f t="shared" si="492"/>
        <v>0</v>
      </c>
      <c r="AR418" s="17"/>
      <c r="AS418" s="17"/>
      <c r="AT418" s="17"/>
      <c r="AU418" s="17"/>
      <c r="AV418" s="17"/>
      <c r="AW418" s="50"/>
      <c r="AX418" s="17"/>
      <c r="AY418" s="17"/>
      <c r="AZ418" s="17"/>
      <c r="BA418" s="17"/>
      <c r="BB418" s="17"/>
      <c r="BC418" s="17"/>
    </row>
    <row r="419" spans="1:56" s="3" customFormat="1" hidden="1" x14ac:dyDescent="0.25">
      <c r="A419" s="50"/>
      <c r="B419" s="18" t="s">
        <v>85</v>
      </c>
      <c r="C419" s="19" t="s">
        <v>58</v>
      </c>
      <c r="D419" s="17"/>
      <c r="E419" s="53"/>
      <c r="F419" s="54"/>
      <c r="G419" s="66"/>
      <c r="H419" s="50"/>
      <c r="I419" s="62">
        <v>1</v>
      </c>
      <c r="J419" s="76">
        <v>1</v>
      </c>
      <c r="K419" s="66">
        <v>1</v>
      </c>
      <c r="L419" s="135">
        <v>20.7</v>
      </c>
      <c r="M419" s="28">
        <v>34038</v>
      </c>
      <c r="N419" s="87">
        <v>47000</v>
      </c>
      <c r="O419" s="60">
        <f t="shared" si="485"/>
        <v>0.98997000000000002</v>
      </c>
      <c r="P419" s="60">
        <v>1.0030000000000001E-2</v>
      </c>
      <c r="Q419" s="32">
        <f t="shared" si="486"/>
        <v>972900</v>
      </c>
      <c r="R419" s="32">
        <f t="shared" si="487"/>
        <v>697519.6</v>
      </c>
      <c r="S419" s="32">
        <f t="shared" si="488"/>
        <v>7067</v>
      </c>
      <c r="T419" s="32">
        <f t="shared" si="489"/>
        <v>268313.40000000002</v>
      </c>
      <c r="U419" s="88">
        <v>0</v>
      </c>
      <c r="V419" s="23">
        <v>44561</v>
      </c>
      <c r="W419" s="17" t="s">
        <v>59</v>
      </c>
      <c r="X419" s="17"/>
      <c r="Y419" s="17"/>
      <c r="Z419" s="17"/>
      <c r="AA419" s="17"/>
      <c r="AB419" s="17"/>
      <c r="AC419" s="17"/>
      <c r="AD419" s="22">
        <f t="shared" si="458"/>
        <v>20.7</v>
      </c>
      <c r="AE419" s="22">
        <f t="shared" si="474"/>
        <v>704586.6</v>
      </c>
      <c r="AF419" s="22"/>
      <c r="AG419" s="22"/>
      <c r="AH419" s="22">
        <f t="shared" si="475"/>
        <v>697519.6</v>
      </c>
      <c r="AI419" s="22">
        <f t="shared" si="476"/>
        <v>7067</v>
      </c>
      <c r="AJ419" s="22">
        <f t="shared" si="477"/>
        <v>268313.40000000002</v>
      </c>
      <c r="AK419" s="22">
        <f t="shared" si="490"/>
        <v>972900</v>
      </c>
      <c r="AL419" s="22">
        <f t="shared" si="491"/>
        <v>0</v>
      </c>
      <c r="AM419" s="22">
        <f t="shared" si="478"/>
        <v>0</v>
      </c>
      <c r="AN419" s="22">
        <f t="shared" si="479"/>
        <v>0</v>
      </c>
      <c r="AO419" s="22">
        <f t="shared" si="480"/>
        <v>0</v>
      </c>
      <c r="AP419" s="22">
        <f t="shared" si="481"/>
        <v>0</v>
      </c>
      <c r="AQ419" s="22">
        <f t="shared" si="492"/>
        <v>0</v>
      </c>
      <c r="AR419" s="17"/>
      <c r="AS419" s="17"/>
      <c r="AT419" s="17"/>
      <c r="AU419" s="17"/>
      <c r="AV419" s="17"/>
      <c r="AW419" s="50"/>
      <c r="AX419" s="17"/>
      <c r="AY419" s="17"/>
      <c r="AZ419" s="17"/>
      <c r="BA419" s="17"/>
      <c r="BB419" s="17"/>
      <c r="BC419" s="17"/>
    </row>
    <row r="420" spans="1:56" s="3" customFormat="1" hidden="1" x14ac:dyDescent="0.25">
      <c r="A420" s="50"/>
      <c r="B420" s="18" t="s">
        <v>175</v>
      </c>
      <c r="C420" s="19" t="s">
        <v>58</v>
      </c>
      <c r="D420" s="17"/>
      <c r="E420" s="53"/>
      <c r="F420" s="54"/>
      <c r="G420" s="66"/>
      <c r="H420" s="50"/>
      <c r="I420" s="62">
        <v>1</v>
      </c>
      <c r="J420" s="76">
        <v>1</v>
      </c>
      <c r="K420" s="66">
        <v>1</v>
      </c>
      <c r="L420" s="135">
        <v>25.8</v>
      </c>
      <c r="M420" s="28">
        <v>34038</v>
      </c>
      <c r="N420" s="87">
        <v>47000</v>
      </c>
      <c r="O420" s="60">
        <f t="shared" si="485"/>
        <v>0.98997000000000002</v>
      </c>
      <c r="P420" s="60">
        <v>1.0030000000000001E-2</v>
      </c>
      <c r="Q420" s="32">
        <f t="shared" si="486"/>
        <v>1212600</v>
      </c>
      <c r="R420" s="32">
        <f t="shared" si="487"/>
        <v>869372.25</v>
      </c>
      <c r="S420" s="32">
        <f t="shared" si="488"/>
        <v>8808.15</v>
      </c>
      <c r="T420" s="32">
        <f t="shared" si="489"/>
        <v>334419.59999999998</v>
      </c>
      <c r="U420" s="88">
        <v>0</v>
      </c>
      <c r="V420" s="23">
        <v>44561</v>
      </c>
      <c r="W420" s="17" t="s">
        <v>59</v>
      </c>
      <c r="X420" s="17"/>
      <c r="Y420" s="17"/>
      <c r="Z420" s="17"/>
      <c r="AA420" s="17"/>
      <c r="AB420" s="17"/>
      <c r="AC420" s="17"/>
      <c r="AD420" s="22">
        <f t="shared" si="458"/>
        <v>25.8</v>
      </c>
      <c r="AE420" s="22">
        <f t="shared" si="474"/>
        <v>878180.4</v>
      </c>
      <c r="AF420" s="22"/>
      <c r="AG420" s="22"/>
      <c r="AH420" s="22">
        <f t="shared" si="475"/>
        <v>869372.25</v>
      </c>
      <c r="AI420" s="22">
        <f t="shared" si="476"/>
        <v>8808.15</v>
      </c>
      <c r="AJ420" s="22">
        <f t="shared" si="477"/>
        <v>334419.59999999998</v>
      </c>
      <c r="AK420" s="22">
        <f t="shared" si="490"/>
        <v>1212600</v>
      </c>
      <c r="AL420" s="22">
        <f t="shared" si="491"/>
        <v>0</v>
      </c>
      <c r="AM420" s="22">
        <f t="shared" si="478"/>
        <v>0</v>
      </c>
      <c r="AN420" s="22">
        <f t="shared" si="479"/>
        <v>0</v>
      </c>
      <c r="AO420" s="22">
        <f t="shared" si="480"/>
        <v>0</v>
      </c>
      <c r="AP420" s="22">
        <f t="shared" si="481"/>
        <v>0</v>
      </c>
      <c r="AQ420" s="22">
        <f t="shared" si="492"/>
        <v>0</v>
      </c>
      <c r="AR420" s="17"/>
      <c r="AS420" s="17"/>
      <c r="AT420" s="17"/>
      <c r="AU420" s="17"/>
      <c r="AV420" s="17"/>
      <c r="AW420" s="50"/>
      <c r="AX420" s="17"/>
      <c r="AY420" s="17"/>
      <c r="AZ420" s="17"/>
      <c r="BA420" s="17"/>
      <c r="BB420" s="17"/>
      <c r="BC420" s="17"/>
    </row>
    <row r="421" spans="1:56" s="3" customFormat="1" hidden="1" x14ac:dyDescent="0.25">
      <c r="A421" s="50"/>
      <c r="B421" s="18" t="s">
        <v>176</v>
      </c>
      <c r="C421" s="19" t="s">
        <v>58</v>
      </c>
      <c r="D421" s="17"/>
      <c r="E421" s="53"/>
      <c r="F421" s="54"/>
      <c r="G421" s="66"/>
      <c r="H421" s="50"/>
      <c r="I421" s="62">
        <v>2</v>
      </c>
      <c r="J421" s="76">
        <v>1</v>
      </c>
      <c r="K421" s="66">
        <v>1</v>
      </c>
      <c r="L421" s="135">
        <v>26.5</v>
      </c>
      <c r="M421" s="28">
        <v>34038</v>
      </c>
      <c r="N421" s="87">
        <v>47000</v>
      </c>
      <c r="O421" s="60">
        <f t="shared" si="485"/>
        <v>0.98997000000000002</v>
      </c>
      <c r="P421" s="60">
        <v>1.0030000000000001E-2</v>
      </c>
      <c r="Q421" s="32">
        <f t="shared" si="486"/>
        <v>1245500</v>
      </c>
      <c r="R421" s="32">
        <f t="shared" si="487"/>
        <v>892959.87</v>
      </c>
      <c r="S421" s="32">
        <f t="shared" si="488"/>
        <v>9047.1299999999992</v>
      </c>
      <c r="T421" s="32">
        <f t="shared" si="489"/>
        <v>343493</v>
      </c>
      <c r="U421" s="88">
        <v>0</v>
      </c>
      <c r="V421" s="23">
        <v>44561</v>
      </c>
      <c r="W421" s="17" t="s">
        <v>59</v>
      </c>
      <c r="X421" s="17"/>
      <c r="Y421" s="17"/>
      <c r="Z421" s="17"/>
      <c r="AA421" s="17"/>
      <c r="AB421" s="17"/>
      <c r="AC421" s="17"/>
      <c r="AD421" s="22">
        <f t="shared" si="458"/>
        <v>26.5</v>
      </c>
      <c r="AE421" s="22">
        <f t="shared" si="474"/>
        <v>902007</v>
      </c>
      <c r="AF421" s="22"/>
      <c r="AG421" s="22"/>
      <c r="AH421" s="22">
        <f t="shared" si="475"/>
        <v>892959.87</v>
      </c>
      <c r="AI421" s="22">
        <f t="shared" si="476"/>
        <v>9047.1299999999992</v>
      </c>
      <c r="AJ421" s="22">
        <f t="shared" si="477"/>
        <v>343493</v>
      </c>
      <c r="AK421" s="22">
        <f t="shared" si="490"/>
        <v>1245500</v>
      </c>
      <c r="AL421" s="22">
        <f t="shared" si="491"/>
        <v>0</v>
      </c>
      <c r="AM421" s="22">
        <f t="shared" si="478"/>
        <v>0</v>
      </c>
      <c r="AN421" s="22">
        <f t="shared" si="479"/>
        <v>0</v>
      </c>
      <c r="AO421" s="22">
        <f t="shared" si="480"/>
        <v>0</v>
      </c>
      <c r="AP421" s="22">
        <f t="shared" si="481"/>
        <v>0</v>
      </c>
      <c r="AQ421" s="22">
        <f t="shared" si="492"/>
        <v>0</v>
      </c>
      <c r="AR421" s="17"/>
      <c r="AS421" s="17"/>
      <c r="AT421" s="17"/>
      <c r="AU421" s="17"/>
      <c r="AV421" s="17"/>
      <c r="AW421" s="50"/>
      <c r="AX421" s="17"/>
      <c r="AY421" s="17"/>
      <c r="AZ421" s="17"/>
      <c r="BA421" s="17"/>
      <c r="BB421" s="17"/>
      <c r="BC421" s="17"/>
    </row>
    <row r="422" spans="1:56" s="3" customFormat="1" hidden="1" x14ac:dyDescent="0.25">
      <c r="A422" s="50"/>
      <c r="B422" s="18" t="s">
        <v>70</v>
      </c>
      <c r="C422" s="19" t="s">
        <v>58</v>
      </c>
      <c r="D422" s="17"/>
      <c r="E422" s="53"/>
      <c r="F422" s="54"/>
      <c r="G422" s="66"/>
      <c r="H422" s="50"/>
      <c r="I422" s="62">
        <v>5</v>
      </c>
      <c r="J422" s="76">
        <v>1</v>
      </c>
      <c r="K422" s="66">
        <v>2</v>
      </c>
      <c r="L422" s="135">
        <v>32.299999999999997</v>
      </c>
      <c r="M422" s="28">
        <v>34038</v>
      </c>
      <c r="N422" s="87">
        <v>47000</v>
      </c>
      <c r="O422" s="60">
        <f t="shared" si="485"/>
        <v>0.98997000000000002</v>
      </c>
      <c r="P422" s="60">
        <v>1.0030000000000001E-2</v>
      </c>
      <c r="Q422" s="32">
        <f t="shared" si="486"/>
        <v>1518100</v>
      </c>
      <c r="R422" s="32">
        <f t="shared" si="487"/>
        <v>1088400.1399999999</v>
      </c>
      <c r="S422" s="32">
        <f t="shared" si="488"/>
        <v>11027.26</v>
      </c>
      <c r="T422" s="32">
        <f t="shared" si="489"/>
        <v>418672.6</v>
      </c>
      <c r="U422" s="88">
        <v>0</v>
      </c>
      <c r="V422" s="23">
        <v>44561</v>
      </c>
      <c r="W422" s="17" t="s">
        <v>59</v>
      </c>
      <c r="X422" s="17"/>
      <c r="Y422" s="17"/>
      <c r="Z422" s="17"/>
      <c r="AA422" s="17"/>
      <c r="AB422" s="17"/>
      <c r="AC422" s="17"/>
      <c r="AD422" s="22">
        <f t="shared" si="458"/>
        <v>32.299999999999997</v>
      </c>
      <c r="AE422" s="22">
        <f t="shared" si="474"/>
        <v>1099427.3999999999</v>
      </c>
      <c r="AF422" s="22"/>
      <c r="AG422" s="22"/>
      <c r="AH422" s="22">
        <f t="shared" si="475"/>
        <v>1088400.1399999999</v>
      </c>
      <c r="AI422" s="22">
        <f t="shared" si="476"/>
        <v>11027.26</v>
      </c>
      <c r="AJ422" s="22">
        <f t="shared" si="477"/>
        <v>418672.6</v>
      </c>
      <c r="AK422" s="22">
        <f t="shared" si="490"/>
        <v>1518100</v>
      </c>
      <c r="AL422" s="22">
        <f t="shared" si="491"/>
        <v>0</v>
      </c>
      <c r="AM422" s="22">
        <f t="shared" si="478"/>
        <v>0</v>
      </c>
      <c r="AN422" s="22">
        <f t="shared" si="479"/>
        <v>0</v>
      </c>
      <c r="AO422" s="22">
        <f t="shared" si="480"/>
        <v>0</v>
      </c>
      <c r="AP422" s="22">
        <f t="shared" si="481"/>
        <v>0</v>
      </c>
      <c r="AQ422" s="22">
        <f t="shared" si="492"/>
        <v>0</v>
      </c>
      <c r="AR422" s="17"/>
      <c r="AS422" s="17"/>
      <c r="AT422" s="17"/>
      <c r="AU422" s="17"/>
      <c r="AV422" s="17"/>
      <c r="AW422" s="50"/>
      <c r="AX422" s="17"/>
      <c r="AY422" s="17"/>
      <c r="AZ422" s="17"/>
      <c r="BA422" s="17"/>
      <c r="BB422" s="17"/>
      <c r="BC422" s="17"/>
    </row>
    <row r="423" spans="1:56" s="3" customFormat="1" hidden="1" x14ac:dyDescent="0.25">
      <c r="A423" s="50"/>
      <c r="B423" s="18" t="s">
        <v>122</v>
      </c>
      <c r="C423" s="19" t="s">
        <v>58</v>
      </c>
      <c r="D423" s="17"/>
      <c r="E423" s="53"/>
      <c r="F423" s="54"/>
      <c r="G423" s="66"/>
      <c r="H423" s="50"/>
      <c r="I423" s="62">
        <v>2</v>
      </c>
      <c r="J423" s="76">
        <v>1</v>
      </c>
      <c r="K423" s="66">
        <v>1</v>
      </c>
      <c r="L423" s="135">
        <v>18.5</v>
      </c>
      <c r="M423" s="28">
        <v>34038</v>
      </c>
      <c r="N423" s="87">
        <v>47000</v>
      </c>
      <c r="O423" s="60">
        <f t="shared" si="485"/>
        <v>0.98997000000000002</v>
      </c>
      <c r="P423" s="60">
        <v>1.0030000000000001E-2</v>
      </c>
      <c r="Q423" s="32">
        <f t="shared" si="486"/>
        <v>869500</v>
      </c>
      <c r="R423" s="32">
        <f t="shared" si="487"/>
        <v>623387.07999999996</v>
      </c>
      <c r="S423" s="32">
        <f t="shared" si="488"/>
        <v>6315.92</v>
      </c>
      <c r="T423" s="32">
        <f t="shared" si="489"/>
        <v>239797</v>
      </c>
      <c r="U423" s="88">
        <v>0</v>
      </c>
      <c r="V423" s="23">
        <v>44561</v>
      </c>
      <c r="W423" s="17" t="s">
        <v>59</v>
      </c>
      <c r="X423" s="17"/>
      <c r="Y423" s="17"/>
      <c r="Z423" s="17"/>
      <c r="AA423" s="17"/>
      <c r="AB423" s="17"/>
      <c r="AC423" s="17"/>
      <c r="AD423" s="22">
        <f t="shared" si="458"/>
        <v>18.5</v>
      </c>
      <c r="AE423" s="22">
        <f t="shared" si="474"/>
        <v>629703</v>
      </c>
      <c r="AF423" s="22"/>
      <c r="AG423" s="22"/>
      <c r="AH423" s="22">
        <f t="shared" si="475"/>
        <v>623387.07999999996</v>
      </c>
      <c r="AI423" s="22">
        <f t="shared" si="476"/>
        <v>6315.92</v>
      </c>
      <c r="AJ423" s="22">
        <f t="shared" si="477"/>
        <v>239797</v>
      </c>
      <c r="AK423" s="22">
        <f t="shared" si="490"/>
        <v>869500</v>
      </c>
      <c r="AL423" s="22">
        <f t="shared" si="491"/>
        <v>0</v>
      </c>
      <c r="AM423" s="22">
        <f t="shared" si="478"/>
        <v>0</v>
      </c>
      <c r="AN423" s="22">
        <f t="shared" si="479"/>
        <v>0</v>
      </c>
      <c r="AO423" s="22">
        <f t="shared" si="480"/>
        <v>0</v>
      </c>
      <c r="AP423" s="22">
        <f t="shared" si="481"/>
        <v>0</v>
      </c>
      <c r="AQ423" s="22">
        <f t="shared" si="492"/>
        <v>0</v>
      </c>
      <c r="AR423" s="17"/>
      <c r="AS423" s="17"/>
      <c r="AT423" s="17"/>
      <c r="AU423" s="17"/>
      <c r="AV423" s="17"/>
      <c r="AW423" s="50"/>
      <c r="AX423" s="17"/>
      <c r="AY423" s="17"/>
      <c r="AZ423" s="17"/>
      <c r="BA423" s="17"/>
      <c r="BB423" s="17"/>
      <c r="BC423" s="17"/>
    </row>
    <row r="424" spans="1:56" s="3" customFormat="1" ht="15.75" hidden="1" customHeight="1" x14ac:dyDescent="0.25">
      <c r="A424" s="50"/>
      <c r="B424" s="18" t="s">
        <v>123</v>
      </c>
      <c r="C424" s="19" t="s">
        <v>58</v>
      </c>
      <c r="D424" s="17"/>
      <c r="E424" s="53"/>
      <c r="F424" s="54"/>
      <c r="G424" s="66"/>
      <c r="H424" s="50"/>
      <c r="I424" s="62">
        <v>4</v>
      </c>
      <c r="J424" s="76">
        <v>1</v>
      </c>
      <c r="K424" s="66">
        <v>1</v>
      </c>
      <c r="L424" s="135">
        <v>12.9</v>
      </c>
      <c r="M424" s="28">
        <v>34038</v>
      </c>
      <c r="N424" s="87">
        <v>47000</v>
      </c>
      <c r="O424" s="60">
        <f t="shared" si="485"/>
        <v>0.98997000000000002</v>
      </c>
      <c r="P424" s="60">
        <v>1.0030000000000001E-2</v>
      </c>
      <c r="Q424" s="32">
        <f t="shared" si="486"/>
        <v>606300</v>
      </c>
      <c r="R424" s="32">
        <f t="shared" si="487"/>
        <v>434686.13</v>
      </c>
      <c r="S424" s="32">
        <f t="shared" si="488"/>
        <v>4404.07</v>
      </c>
      <c r="T424" s="32">
        <f t="shared" si="489"/>
        <v>167209.79999999999</v>
      </c>
      <c r="U424" s="88">
        <v>0</v>
      </c>
      <c r="V424" s="23">
        <v>44561</v>
      </c>
      <c r="W424" s="17" t="s">
        <v>59</v>
      </c>
      <c r="X424" s="17"/>
      <c r="Y424" s="17"/>
      <c r="Z424" s="17"/>
      <c r="AA424" s="17"/>
      <c r="AB424" s="17"/>
      <c r="AC424" s="17"/>
      <c r="AD424" s="22">
        <f t="shared" si="458"/>
        <v>12.9</v>
      </c>
      <c r="AE424" s="22">
        <f t="shared" si="474"/>
        <v>439090.2</v>
      </c>
      <c r="AF424" s="22"/>
      <c r="AG424" s="22"/>
      <c r="AH424" s="22">
        <f t="shared" si="475"/>
        <v>434686.13</v>
      </c>
      <c r="AI424" s="22">
        <f t="shared" si="476"/>
        <v>4404.07</v>
      </c>
      <c r="AJ424" s="22">
        <f t="shared" si="477"/>
        <v>167209.79999999999</v>
      </c>
      <c r="AK424" s="22">
        <f t="shared" si="490"/>
        <v>606300</v>
      </c>
      <c r="AL424" s="22">
        <f t="shared" si="491"/>
        <v>0</v>
      </c>
      <c r="AM424" s="22">
        <f t="shared" si="478"/>
        <v>0</v>
      </c>
      <c r="AN424" s="22">
        <f t="shared" si="479"/>
        <v>0</v>
      </c>
      <c r="AO424" s="22">
        <f t="shared" si="480"/>
        <v>0</v>
      </c>
      <c r="AP424" s="22">
        <f t="shared" si="481"/>
        <v>0</v>
      </c>
      <c r="AQ424" s="22">
        <f t="shared" si="492"/>
        <v>0</v>
      </c>
      <c r="AR424" s="17"/>
      <c r="AS424" s="17"/>
      <c r="AT424" s="17"/>
      <c r="AU424" s="17"/>
      <c r="AV424" s="17"/>
      <c r="AW424" s="50"/>
      <c r="AX424" s="17"/>
      <c r="AY424" s="17"/>
      <c r="AZ424" s="17"/>
      <c r="BA424" s="17"/>
      <c r="BB424" s="17"/>
      <c r="BC424" s="17"/>
      <c r="BD424" s="61"/>
    </row>
    <row r="425" spans="1:56" s="35" customFormat="1" hidden="1" x14ac:dyDescent="0.25">
      <c r="A425" s="24">
        <v>10</v>
      </c>
      <c r="B425" s="25" t="s">
        <v>177</v>
      </c>
      <c r="C425" s="26"/>
      <c r="D425" s="26"/>
      <c r="E425" s="26" t="s">
        <v>178</v>
      </c>
      <c r="F425" s="26" t="s">
        <v>179</v>
      </c>
      <c r="G425" s="26" t="s">
        <v>180</v>
      </c>
      <c r="H425" s="26" t="s">
        <v>181</v>
      </c>
      <c r="I425" s="27">
        <f>SUM(I426:I435)</f>
        <v>20</v>
      </c>
      <c r="J425" s="27">
        <f t="shared" ref="J425:L425" si="493">SUM(J426:J435)</f>
        <v>10</v>
      </c>
      <c r="K425" s="27">
        <f t="shared" si="493"/>
        <v>13</v>
      </c>
      <c r="L425" s="28">
        <f t="shared" si="493"/>
        <v>226</v>
      </c>
      <c r="M425" s="28"/>
      <c r="N425" s="28"/>
      <c r="O425" s="28"/>
      <c r="P425" s="28"/>
      <c r="Q425" s="28">
        <f t="shared" ref="Q425:U425" si="494">SUM(Q426:Q435)</f>
        <v>10622000</v>
      </c>
      <c r="R425" s="28">
        <f t="shared" si="494"/>
        <v>7615431.3700000001</v>
      </c>
      <c r="S425" s="28">
        <f t="shared" si="494"/>
        <v>77156.63</v>
      </c>
      <c r="T425" s="28">
        <f t="shared" si="494"/>
        <v>2929412</v>
      </c>
      <c r="U425" s="28">
        <f t="shared" si="494"/>
        <v>0</v>
      </c>
      <c r="V425" s="23">
        <v>44561</v>
      </c>
      <c r="W425" s="24"/>
      <c r="X425" s="24"/>
      <c r="Y425" s="24"/>
      <c r="Z425" s="24"/>
      <c r="AA425" s="24"/>
      <c r="AB425" s="24"/>
      <c r="AC425" s="24"/>
      <c r="AD425" s="28">
        <f t="shared" ref="AD425:AZ425" si="495">SUM(AD426:AD435)</f>
        <v>183.3</v>
      </c>
      <c r="AE425" s="22">
        <f t="shared" si="474"/>
        <v>6239165.4000000004</v>
      </c>
      <c r="AF425" s="22"/>
      <c r="AG425" s="22"/>
      <c r="AH425" s="22">
        <f t="shared" si="475"/>
        <v>6176586.5700000003</v>
      </c>
      <c r="AI425" s="22">
        <f t="shared" si="476"/>
        <v>62578.83</v>
      </c>
      <c r="AJ425" s="22">
        <f t="shared" si="477"/>
        <v>2375934.6</v>
      </c>
      <c r="AK425" s="28">
        <f t="shared" si="495"/>
        <v>8615100</v>
      </c>
      <c r="AL425" s="28">
        <f t="shared" si="495"/>
        <v>42.7</v>
      </c>
      <c r="AM425" s="22">
        <f t="shared" si="478"/>
        <v>1453422.6</v>
      </c>
      <c r="AN425" s="22">
        <f t="shared" si="479"/>
        <v>1438844.77</v>
      </c>
      <c r="AO425" s="22">
        <f t="shared" si="480"/>
        <v>14577.83</v>
      </c>
      <c r="AP425" s="22">
        <f t="shared" si="481"/>
        <v>553477.4</v>
      </c>
      <c r="AQ425" s="28">
        <f t="shared" si="495"/>
        <v>2006900</v>
      </c>
      <c r="AR425" s="28">
        <f t="shared" si="495"/>
        <v>0</v>
      </c>
      <c r="AS425" s="28">
        <f t="shared" si="495"/>
        <v>0</v>
      </c>
      <c r="AT425" s="28">
        <f t="shared" si="495"/>
        <v>0</v>
      </c>
      <c r="AU425" s="28">
        <f t="shared" si="495"/>
        <v>0</v>
      </c>
      <c r="AV425" s="28">
        <f t="shared" si="495"/>
        <v>0</v>
      </c>
      <c r="AW425" s="28">
        <f t="shared" si="495"/>
        <v>0</v>
      </c>
      <c r="AX425" s="28">
        <f t="shared" si="495"/>
        <v>0</v>
      </c>
      <c r="AY425" s="28">
        <f t="shared" si="495"/>
        <v>0</v>
      </c>
      <c r="AZ425" s="28">
        <f t="shared" si="495"/>
        <v>0</v>
      </c>
      <c r="BA425" s="24"/>
      <c r="BB425" s="24"/>
      <c r="BC425" s="24"/>
      <c r="BD425" s="24"/>
    </row>
    <row r="426" spans="1:56" s="3" customFormat="1" hidden="1" x14ac:dyDescent="0.25">
      <c r="A426" s="17"/>
      <c r="B426" s="18" t="s">
        <v>136</v>
      </c>
      <c r="C426" s="19" t="s">
        <v>58</v>
      </c>
      <c r="D426" s="26"/>
      <c r="E426" s="26"/>
      <c r="F426" s="26"/>
      <c r="G426" s="26"/>
      <c r="H426" s="26"/>
      <c r="I426" s="20">
        <v>4</v>
      </c>
      <c r="J426" s="17">
        <v>1</v>
      </c>
      <c r="K426" s="17">
        <v>2</v>
      </c>
      <c r="L426" s="28">
        <v>37.6</v>
      </c>
      <c r="M426" s="28">
        <v>34038</v>
      </c>
      <c r="N426" s="87">
        <v>47000</v>
      </c>
      <c r="O426" s="60">
        <f t="shared" ref="O426:O435" si="496">100%-P426</f>
        <v>0.98997000000000002</v>
      </c>
      <c r="P426" s="60">
        <v>1.0030000000000001E-2</v>
      </c>
      <c r="Q426" s="32">
        <f t="shared" ref="Q426:Q435" si="497">L426*N426</f>
        <v>1767200</v>
      </c>
      <c r="R426" s="32">
        <f t="shared" ref="R426:R435" si="498">IF(N426&lt;M426,(L426*M426*O426)*N426/M426,L426*M426*O426)</f>
        <v>1266992.1200000001</v>
      </c>
      <c r="S426" s="32">
        <f t="shared" ref="S426:S435" si="499">IF(N426&lt;M426,(L426*M426*P426)*N426/M426,L426*M426*P426)</f>
        <v>12836.68</v>
      </c>
      <c r="T426" s="32">
        <f t="shared" ref="T426:T435" si="500">Q426-R426-S426-U426</f>
        <v>487371.2</v>
      </c>
      <c r="U426" s="88">
        <v>0</v>
      </c>
      <c r="V426" s="23">
        <v>44561</v>
      </c>
      <c r="W426" s="17" t="s">
        <v>59</v>
      </c>
      <c r="X426" s="17"/>
      <c r="Y426" s="17"/>
      <c r="Z426" s="17"/>
      <c r="AA426" s="17"/>
      <c r="AB426" s="17"/>
      <c r="AC426" s="17"/>
      <c r="AD426" s="22">
        <f t="shared" ref="AD426:AD435" si="501">IF(W426&gt;0,L426,0)</f>
        <v>37.6</v>
      </c>
      <c r="AE426" s="22">
        <f t="shared" si="474"/>
        <v>1279828.8</v>
      </c>
      <c r="AF426" s="22"/>
      <c r="AG426" s="22"/>
      <c r="AH426" s="22">
        <f t="shared" si="475"/>
        <v>1266992.1200000001</v>
      </c>
      <c r="AI426" s="22">
        <f t="shared" si="476"/>
        <v>12836.68</v>
      </c>
      <c r="AJ426" s="22">
        <f t="shared" si="477"/>
        <v>487371.2</v>
      </c>
      <c r="AK426" s="22">
        <f t="shared" ref="AK426:AK435" si="502">IF(W426&gt;0,Q426,0)</f>
        <v>1767200</v>
      </c>
      <c r="AL426" s="22">
        <f t="shared" ref="AL426:AL435" si="503">IF(X426&gt;0,L426,0)</f>
        <v>0</v>
      </c>
      <c r="AM426" s="22">
        <f t="shared" si="478"/>
        <v>0</v>
      </c>
      <c r="AN426" s="22">
        <f t="shared" si="479"/>
        <v>0</v>
      </c>
      <c r="AO426" s="22">
        <f t="shared" si="480"/>
        <v>0</v>
      </c>
      <c r="AP426" s="22">
        <f t="shared" si="481"/>
        <v>0</v>
      </c>
      <c r="AQ426" s="22">
        <f t="shared" ref="AQ426:AQ435" si="504">IF(X426&gt;0,Q426,0)</f>
        <v>0</v>
      </c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</row>
    <row r="427" spans="1:56" s="3" customFormat="1" hidden="1" x14ac:dyDescent="0.25">
      <c r="A427" s="17"/>
      <c r="B427" s="18" t="s">
        <v>132</v>
      </c>
      <c r="C427" s="19" t="s">
        <v>58</v>
      </c>
      <c r="D427" s="19"/>
      <c r="E427" s="19"/>
      <c r="F427" s="19"/>
      <c r="G427" s="19"/>
      <c r="H427" s="19"/>
      <c r="I427" s="20">
        <v>2</v>
      </c>
      <c r="J427" s="17">
        <v>1</v>
      </c>
      <c r="K427" s="17">
        <v>2</v>
      </c>
      <c r="L427" s="28">
        <v>11.1</v>
      </c>
      <c r="M427" s="28">
        <v>34038</v>
      </c>
      <c r="N427" s="87">
        <v>47000</v>
      </c>
      <c r="O427" s="60">
        <f t="shared" si="496"/>
        <v>0.98997000000000002</v>
      </c>
      <c r="P427" s="60">
        <v>1.0030000000000001E-2</v>
      </c>
      <c r="Q427" s="32">
        <f t="shared" si="497"/>
        <v>521700</v>
      </c>
      <c r="R427" s="32">
        <f t="shared" si="498"/>
        <v>374032.25</v>
      </c>
      <c r="S427" s="32">
        <f t="shared" si="499"/>
        <v>3789.55</v>
      </c>
      <c r="T427" s="32">
        <f t="shared" si="500"/>
        <v>143878.20000000001</v>
      </c>
      <c r="U427" s="88">
        <v>0</v>
      </c>
      <c r="V427" s="23">
        <v>44561</v>
      </c>
      <c r="W427" s="17" t="s">
        <v>59</v>
      </c>
      <c r="X427" s="17"/>
      <c r="Y427" s="17"/>
      <c r="Z427" s="17"/>
      <c r="AA427" s="17"/>
      <c r="AB427" s="17"/>
      <c r="AC427" s="17"/>
      <c r="AD427" s="22">
        <f t="shared" si="501"/>
        <v>11.1</v>
      </c>
      <c r="AE427" s="22">
        <f t="shared" si="474"/>
        <v>377821.8</v>
      </c>
      <c r="AF427" s="22"/>
      <c r="AG427" s="22"/>
      <c r="AH427" s="22">
        <f t="shared" si="475"/>
        <v>374032.25</v>
      </c>
      <c r="AI427" s="22">
        <f t="shared" si="476"/>
        <v>3789.55</v>
      </c>
      <c r="AJ427" s="22">
        <f t="shared" si="477"/>
        <v>143878.20000000001</v>
      </c>
      <c r="AK427" s="22">
        <f t="shared" si="502"/>
        <v>521700</v>
      </c>
      <c r="AL427" s="22">
        <f t="shared" si="503"/>
        <v>0</v>
      </c>
      <c r="AM427" s="22">
        <f t="shared" si="478"/>
        <v>0</v>
      </c>
      <c r="AN427" s="22">
        <f t="shared" si="479"/>
        <v>0</v>
      </c>
      <c r="AO427" s="22">
        <f t="shared" si="480"/>
        <v>0</v>
      </c>
      <c r="AP427" s="22">
        <f t="shared" si="481"/>
        <v>0</v>
      </c>
      <c r="AQ427" s="22">
        <f t="shared" si="504"/>
        <v>0</v>
      </c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</row>
    <row r="428" spans="1:56" s="3" customFormat="1" hidden="1" x14ac:dyDescent="0.25">
      <c r="A428" s="17"/>
      <c r="B428" s="18" t="s">
        <v>144</v>
      </c>
      <c r="C428" s="19" t="s">
        <v>58</v>
      </c>
      <c r="D428" s="19"/>
      <c r="E428" s="19"/>
      <c r="F428" s="19"/>
      <c r="G428" s="19"/>
      <c r="H428" s="19"/>
      <c r="I428" s="142">
        <v>3</v>
      </c>
      <c r="J428" s="17">
        <v>1</v>
      </c>
      <c r="K428" s="142">
        <v>1</v>
      </c>
      <c r="L428" s="88">
        <v>21.8</v>
      </c>
      <c r="M428" s="28">
        <v>34038</v>
      </c>
      <c r="N428" s="87">
        <v>47000</v>
      </c>
      <c r="O428" s="60">
        <f t="shared" si="496"/>
        <v>0.98997000000000002</v>
      </c>
      <c r="P428" s="60">
        <v>1.0030000000000001E-2</v>
      </c>
      <c r="Q428" s="32">
        <f t="shared" si="497"/>
        <v>1024600</v>
      </c>
      <c r="R428" s="32">
        <f t="shared" si="498"/>
        <v>734585.86</v>
      </c>
      <c r="S428" s="32">
        <f t="shared" si="499"/>
        <v>7442.54</v>
      </c>
      <c r="T428" s="32">
        <f t="shared" si="500"/>
        <v>282571.59999999998</v>
      </c>
      <c r="U428" s="88">
        <v>0</v>
      </c>
      <c r="V428" s="23">
        <v>44561</v>
      </c>
      <c r="W428" s="17" t="s">
        <v>59</v>
      </c>
      <c r="X428" s="17"/>
      <c r="Y428" s="17"/>
      <c r="Z428" s="17"/>
      <c r="AA428" s="17"/>
      <c r="AB428" s="17"/>
      <c r="AC428" s="17"/>
      <c r="AD428" s="22">
        <f t="shared" si="501"/>
        <v>21.8</v>
      </c>
      <c r="AE428" s="22">
        <f t="shared" si="474"/>
        <v>742028.4</v>
      </c>
      <c r="AF428" s="22"/>
      <c r="AG428" s="22"/>
      <c r="AH428" s="22">
        <f t="shared" si="475"/>
        <v>734585.86</v>
      </c>
      <c r="AI428" s="22">
        <f t="shared" si="476"/>
        <v>7442.54</v>
      </c>
      <c r="AJ428" s="22">
        <f t="shared" si="477"/>
        <v>282571.59999999998</v>
      </c>
      <c r="AK428" s="22">
        <f t="shared" si="502"/>
        <v>1024600</v>
      </c>
      <c r="AL428" s="22">
        <f t="shared" si="503"/>
        <v>0</v>
      </c>
      <c r="AM428" s="22">
        <f t="shared" si="478"/>
        <v>0</v>
      </c>
      <c r="AN428" s="22">
        <f t="shared" si="479"/>
        <v>0</v>
      </c>
      <c r="AO428" s="22">
        <f t="shared" si="480"/>
        <v>0</v>
      </c>
      <c r="AP428" s="22">
        <f t="shared" si="481"/>
        <v>0</v>
      </c>
      <c r="AQ428" s="22">
        <f t="shared" si="504"/>
        <v>0</v>
      </c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</row>
    <row r="429" spans="1:56" s="3" customFormat="1" hidden="1" x14ac:dyDescent="0.25">
      <c r="A429" s="17"/>
      <c r="B429" s="18" t="s">
        <v>63</v>
      </c>
      <c r="C429" s="19" t="s">
        <v>58</v>
      </c>
      <c r="D429" s="19"/>
      <c r="E429" s="19"/>
      <c r="F429" s="19"/>
      <c r="G429" s="19"/>
      <c r="H429" s="19"/>
      <c r="I429" s="142">
        <v>1</v>
      </c>
      <c r="J429" s="17">
        <v>1</v>
      </c>
      <c r="K429" s="142">
        <v>1</v>
      </c>
      <c r="L429" s="88">
        <v>10</v>
      </c>
      <c r="M429" s="28">
        <v>34038</v>
      </c>
      <c r="N429" s="87">
        <v>47000</v>
      </c>
      <c r="O429" s="60">
        <f t="shared" si="496"/>
        <v>0.98997000000000002</v>
      </c>
      <c r="P429" s="60">
        <v>1.0030000000000001E-2</v>
      </c>
      <c r="Q429" s="32">
        <f t="shared" si="497"/>
        <v>470000</v>
      </c>
      <c r="R429" s="32">
        <f t="shared" si="498"/>
        <v>336965.99</v>
      </c>
      <c r="S429" s="32">
        <f t="shared" si="499"/>
        <v>3414.01</v>
      </c>
      <c r="T429" s="32">
        <f t="shared" si="500"/>
        <v>129620</v>
      </c>
      <c r="U429" s="88">
        <v>0</v>
      </c>
      <c r="V429" s="23">
        <v>44561</v>
      </c>
      <c r="W429" s="17" t="s">
        <v>59</v>
      </c>
      <c r="X429" s="17"/>
      <c r="Y429" s="17"/>
      <c r="Z429" s="17"/>
      <c r="AA429" s="17"/>
      <c r="AB429" s="17"/>
      <c r="AC429" s="17"/>
      <c r="AD429" s="22">
        <f t="shared" si="501"/>
        <v>10</v>
      </c>
      <c r="AE429" s="22">
        <f t="shared" si="474"/>
        <v>340380</v>
      </c>
      <c r="AF429" s="22"/>
      <c r="AG429" s="22"/>
      <c r="AH429" s="22">
        <f t="shared" si="475"/>
        <v>336965.99</v>
      </c>
      <c r="AI429" s="22">
        <f t="shared" si="476"/>
        <v>3414.01</v>
      </c>
      <c r="AJ429" s="22">
        <f t="shared" si="477"/>
        <v>129620</v>
      </c>
      <c r="AK429" s="22">
        <f t="shared" si="502"/>
        <v>470000</v>
      </c>
      <c r="AL429" s="22">
        <f t="shared" si="503"/>
        <v>0</v>
      </c>
      <c r="AM429" s="22">
        <f t="shared" si="478"/>
        <v>0</v>
      </c>
      <c r="AN429" s="22">
        <f t="shared" si="479"/>
        <v>0</v>
      </c>
      <c r="AO429" s="22">
        <f t="shared" si="480"/>
        <v>0</v>
      </c>
      <c r="AP429" s="22">
        <f t="shared" si="481"/>
        <v>0</v>
      </c>
      <c r="AQ429" s="22">
        <f t="shared" si="504"/>
        <v>0</v>
      </c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</row>
    <row r="430" spans="1:56" s="3" customFormat="1" hidden="1" x14ac:dyDescent="0.25">
      <c r="A430" s="17"/>
      <c r="B430" s="18" t="s">
        <v>152</v>
      </c>
      <c r="C430" s="19" t="s">
        <v>58</v>
      </c>
      <c r="D430" s="19"/>
      <c r="E430" s="19"/>
      <c r="F430" s="19"/>
      <c r="G430" s="19"/>
      <c r="H430" s="19"/>
      <c r="I430" s="143">
        <v>1</v>
      </c>
      <c r="J430" s="17">
        <v>1</v>
      </c>
      <c r="K430" s="143">
        <v>1</v>
      </c>
      <c r="L430" s="134">
        <v>12.1</v>
      </c>
      <c r="M430" s="28">
        <v>34038</v>
      </c>
      <c r="N430" s="87">
        <v>47000</v>
      </c>
      <c r="O430" s="60">
        <f t="shared" si="496"/>
        <v>0.98997000000000002</v>
      </c>
      <c r="P430" s="60">
        <v>1.0030000000000001E-2</v>
      </c>
      <c r="Q430" s="32">
        <f t="shared" si="497"/>
        <v>568700</v>
      </c>
      <c r="R430" s="32">
        <f t="shared" si="498"/>
        <v>407728.85</v>
      </c>
      <c r="S430" s="32">
        <f t="shared" si="499"/>
        <v>4130.95</v>
      </c>
      <c r="T430" s="32">
        <f t="shared" si="500"/>
        <v>156840.20000000001</v>
      </c>
      <c r="U430" s="88">
        <v>0</v>
      </c>
      <c r="V430" s="23">
        <v>44561</v>
      </c>
      <c r="W430" s="17" t="s">
        <v>59</v>
      </c>
      <c r="X430" s="17"/>
      <c r="Y430" s="17"/>
      <c r="Z430" s="17"/>
      <c r="AA430" s="17"/>
      <c r="AB430" s="17"/>
      <c r="AC430" s="17"/>
      <c r="AD430" s="22">
        <f t="shared" si="501"/>
        <v>12.1</v>
      </c>
      <c r="AE430" s="22">
        <f t="shared" si="474"/>
        <v>411859.8</v>
      </c>
      <c r="AF430" s="22"/>
      <c r="AG430" s="22"/>
      <c r="AH430" s="22">
        <f t="shared" si="475"/>
        <v>407728.85</v>
      </c>
      <c r="AI430" s="22">
        <f t="shared" si="476"/>
        <v>4130.95</v>
      </c>
      <c r="AJ430" s="22">
        <f t="shared" si="477"/>
        <v>156840.20000000001</v>
      </c>
      <c r="AK430" s="22">
        <f t="shared" si="502"/>
        <v>568700</v>
      </c>
      <c r="AL430" s="22">
        <f t="shared" si="503"/>
        <v>0</v>
      </c>
      <c r="AM430" s="22">
        <f t="shared" si="478"/>
        <v>0</v>
      </c>
      <c r="AN430" s="22">
        <f t="shared" si="479"/>
        <v>0</v>
      </c>
      <c r="AO430" s="22">
        <f t="shared" si="480"/>
        <v>0</v>
      </c>
      <c r="AP430" s="22">
        <f t="shared" si="481"/>
        <v>0</v>
      </c>
      <c r="AQ430" s="22">
        <f t="shared" si="504"/>
        <v>0</v>
      </c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</row>
    <row r="431" spans="1:56" s="3" customFormat="1" hidden="1" x14ac:dyDescent="0.25">
      <c r="A431" s="17"/>
      <c r="B431" s="18" t="s">
        <v>145</v>
      </c>
      <c r="C431" s="19" t="s">
        <v>58</v>
      </c>
      <c r="D431" s="19"/>
      <c r="E431" s="19"/>
      <c r="F431" s="19"/>
      <c r="G431" s="19"/>
      <c r="H431" s="19"/>
      <c r="I431" s="143">
        <v>1</v>
      </c>
      <c r="J431" s="17">
        <v>1</v>
      </c>
      <c r="K431" s="143">
        <v>1</v>
      </c>
      <c r="L431" s="134">
        <v>21</v>
      </c>
      <c r="M431" s="28">
        <v>34038</v>
      </c>
      <c r="N431" s="87">
        <v>47000</v>
      </c>
      <c r="O431" s="60">
        <f t="shared" si="496"/>
        <v>0.98997000000000002</v>
      </c>
      <c r="P431" s="60">
        <v>1.0030000000000001E-2</v>
      </c>
      <c r="Q431" s="32">
        <f t="shared" si="497"/>
        <v>987000</v>
      </c>
      <c r="R431" s="32">
        <f t="shared" si="498"/>
        <v>707628.58</v>
      </c>
      <c r="S431" s="32">
        <f t="shared" si="499"/>
        <v>7169.42</v>
      </c>
      <c r="T431" s="32">
        <f t="shared" si="500"/>
        <v>272202</v>
      </c>
      <c r="U431" s="88">
        <v>0</v>
      </c>
      <c r="V431" s="23">
        <v>44561</v>
      </c>
      <c r="W431" s="17" t="s">
        <v>59</v>
      </c>
      <c r="X431" s="17"/>
      <c r="Y431" s="17"/>
      <c r="Z431" s="17"/>
      <c r="AA431" s="17"/>
      <c r="AB431" s="17"/>
      <c r="AC431" s="17"/>
      <c r="AD431" s="22">
        <f t="shared" si="501"/>
        <v>21</v>
      </c>
      <c r="AE431" s="22">
        <f t="shared" si="474"/>
        <v>714798</v>
      </c>
      <c r="AF431" s="22"/>
      <c r="AG431" s="22"/>
      <c r="AH431" s="22">
        <f t="shared" si="475"/>
        <v>707628.58</v>
      </c>
      <c r="AI431" s="22">
        <f t="shared" si="476"/>
        <v>7169.42</v>
      </c>
      <c r="AJ431" s="22">
        <f t="shared" si="477"/>
        <v>272202</v>
      </c>
      <c r="AK431" s="22">
        <f t="shared" si="502"/>
        <v>987000</v>
      </c>
      <c r="AL431" s="22">
        <f t="shared" si="503"/>
        <v>0</v>
      </c>
      <c r="AM431" s="22">
        <f t="shared" si="478"/>
        <v>0</v>
      </c>
      <c r="AN431" s="22">
        <f t="shared" si="479"/>
        <v>0</v>
      </c>
      <c r="AO431" s="22">
        <f t="shared" si="480"/>
        <v>0</v>
      </c>
      <c r="AP431" s="22">
        <f t="shared" si="481"/>
        <v>0</v>
      </c>
      <c r="AQ431" s="22">
        <f t="shared" si="504"/>
        <v>0</v>
      </c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</row>
    <row r="432" spans="1:56" s="3" customFormat="1" hidden="1" x14ac:dyDescent="0.25">
      <c r="A432" s="17"/>
      <c r="B432" s="18" t="s">
        <v>66</v>
      </c>
      <c r="C432" s="19"/>
      <c r="D432" s="26" t="s">
        <v>62</v>
      </c>
      <c r="E432" s="19"/>
      <c r="F432" s="19"/>
      <c r="G432" s="19"/>
      <c r="H432" s="19"/>
      <c r="I432" s="143">
        <v>1</v>
      </c>
      <c r="J432" s="17">
        <v>1</v>
      </c>
      <c r="K432" s="143">
        <v>1</v>
      </c>
      <c r="L432" s="134">
        <v>29</v>
      </c>
      <c r="M432" s="28">
        <v>34038</v>
      </c>
      <c r="N432" s="87">
        <v>47000</v>
      </c>
      <c r="O432" s="60">
        <f t="shared" si="496"/>
        <v>0.98997000000000002</v>
      </c>
      <c r="P432" s="60">
        <v>1.0030000000000001E-2</v>
      </c>
      <c r="Q432" s="32">
        <f t="shared" si="497"/>
        <v>1363000</v>
      </c>
      <c r="R432" s="32">
        <f t="shared" si="498"/>
        <v>977201.37</v>
      </c>
      <c r="S432" s="32">
        <f t="shared" si="499"/>
        <v>9900.6299999999992</v>
      </c>
      <c r="T432" s="32">
        <f t="shared" si="500"/>
        <v>375898</v>
      </c>
      <c r="U432" s="88">
        <v>0</v>
      </c>
      <c r="V432" s="23">
        <v>44561</v>
      </c>
      <c r="W432" s="17"/>
      <c r="X432" s="17" t="s">
        <v>59</v>
      </c>
      <c r="Y432" s="17"/>
      <c r="Z432" s="17"/>
      <c r="AA432" s="17"/>
      <c r="AB432" s="17"/>
      <c r="AC432" s="17"/>
      <c r="AD432" s="22">
        <f t="shared" si="501"/>
        <v>0</v>
      </c>
      <c r="AE432" s="22">
        <f t="shared" si="474"/>
        <v>0</v>
      </c>
      <c r="AF432" s="22"/>
      <c r="AG432" s="22"/>
      <c r="AH432" s="22">
        <f t="shared" si="475"/>
        <v>0</v>
      </c>
      <c r="AI432" s="22">
        <f t="shared" si="476"/>
        <v>0</v>
      </c>
      <c r="AJ432" s="22">
        <f t="shared" si="477"/>
        <v>0</v>
      </c>
      <c r="AK432" s="22">
        <f t="shared" si="502"/>
        <v>0</v>
      </c>
      <c r="AL432" s="22">
        <f t="shared" si="503"/>
        <v>29</v>
      </c>
      <c r="AM432" s="22">
        <f t="shared" si="478"/>
        <v>987102</v>
      </c>
      <c r="AN432" s="22">
        <f t="shared" si="479"/>
        <v>977201.37</v>
      </c>
      <c r="AO432" s="22">
        <f t="shared" si="480"/>
        <v>9900.6299999999992</v>
      </c>
      <c r="AP432" s="22">
        <f t="shared" si="481"/>
        <v>375898</v>
      </c>
      <c r="AQ432" s="22">
        <f t="shared" si="504"/>
        <v>1363000</v>
      </c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</row>
    <row r="433" spans="1:56" s="3" customFormat="1" hidden="1" x14ac:dyDescent="0.25">
      <c r="A433" s="17"/>
      <c r="B433" s="18" t="s">
        <v>147</v>
      </c>
      <c r="C433" s="19" t="s">
        <v>58</v>
      </c>
      <c r="D433" s="19"/>
      <c r="E433" s="19"/>
      <c r="F433" s="19"/>
      <c r="G433" s="19"/>
      <c r="H433" s="19"/>
      <c r="I433" s="143">
        <v>2</v>
      </c>
      <c r="J433" s="17">
        <v>1</v>
      </c>
      <c r="K433" s="143">
        <v>1</v>
      </c>
      <c r="L433" s="134">
        <v>21.6</v>
      </c>
      <c r="M433" s="28">
        <v>34038</v>
      </c>
      <c r="N433" s="87">
        <v>47000</v>
      </c>
      <c r="O433" s="60">
        <f t="shared" si="496"/>
        <v>0.98997000000000002</v>
      </c>
      <c r="P433" s="60">
        <v>1.0030000000000001E-2</v>
      </c>
      <c r="Q433" s="32">
        <f t="shared" si="497"/>
        <v>1015200</v>
      </c>
      <c r="R433" s="32">
        <f t="shared" si="498"/>
        <v>727846.54</v>
      </c>
      <c r="S433" s="32">
        <f t="shared" si="499"/>
        <v>7374.26</v>
      </c>
      <c r="T433" s="32">
        <f t="shared" si="500"/>
        <v>279979.2</v>
      </c>
      <c r="U433" s="88">
        <v>0</v>
      </c>
      <c r="V433" s="23">
        <v>44561</v>
      </c>
      <c r="W433" s="17" t="s">
        <v>59</v>
      </c>
      <c r="X433" s="17"/>
      <c r="Y433" s="17"/>
      <c r="Z433" s="17"/>
      <c r="AA433" s="17"/>
      <c r="AB433" s="17"/>
      <c r="AC433" s="17"/>
      <c r="AD433" s="22">
        <f t="shared" si="501"/>
        <v>21.6</v>
      </c>
      <c r="AE433" s="22">
        <f t="shared" si="474"/>
        <v>735220.8</v>
      </c>
      <c r="AF433" s="22"/>
      <c r="AG433" s="22"/>
      <c r="AH433" s="22">
        <f t="shared" si="475"/>
        <v>727846.54</v>
      </c>
      <c r="AI433" s="22">
        <f t="shared" si="476"/>
        <v>7374.26</v>
      </c>
      <c r="AJ433" s="22">
        <f t="shared" si="477"/>
        <v>279979.2</v>
      </c>
      <c r="AK433" s="22">
        <f t="shared" si="502"/>
        <v>1015200</v>
      </c>
      <c r="AL433" s="22">
        <f t="shared" si="503"/>
        <v>0</v>
      </c>
      <c r="AM433" s="22">
        <f t="shared" si="478"/>
        <v>0</v>
      </c>
      <c r="AN433" s="22">
        <f t="shared" si="479"/>
        <v>0</v>
      </c>
      <c r="AO433" s="22">
        <f t="shared" si="480"/>
        <v>0</v>
      </c>
      <c r="AP433" s="22">
        <f t="shared" si="481"/>
        <v>0</v>
      </c>
      <c r="AQ433" s="22">
        <f t="shared" si="504"/>
        <v>0</v>
      </c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</row>
    <row r="434" spans="1:56" s="3" customFormat="1" hidden="1" x14ac:dyDescent="0.25">
      <c r="A434" s="17"/>
      <c r="B434" s="18" t="s">
        <v>148</v>
      </c>
      <c r="C434" s="19" t="s">
        <v>58</v>
      </c>
      <c r="D434" s="19"/>
      <c r="E434" s="19"/>
      <c r="F434" s="19"/>
      <c r="G434" s="19"/>
      <c r="H434" s="19"/>
      <c r="I434" s="143">
        <v>4</v>
      </c>
      <c r="J434" s="17">
        <v>1</v>
      </c>
      <c r="K434" s="143">
        <v>2</v>
      </c>
      <c r="L434" s="134">
        <v>48.1</v>
      </c>
      <c r="M434" s="28">
        <v>34038</v>
      </c>
      <c r="N434" s="87">
        <v>47000</v>
      </c>
      <c r="O434" s="60">
        <f t="shared" si="496"/>
        <v>0.98997000000000002</v>
      </c>
      <c r="P434" s="60">
        <v>1.0030000000000001E-2</v>
      </c>
      <c r="Q434" s="32">
        <f t="shared" si="497"/>
        <v>2260700</v>
      </c>
      <c r="R434" s="32">
        <f t="shared" si="498"/>
        <v>1620806.41</v>
      </c>
      <c r="S434" s="32">
        <f t="shared" si="499"/>
        <v>16421.39</v>
      </c>
      <c r="T434" s="32">
        <f t="shared" si="500"/>
        <v>623472.19999999995</v>
      </c>
      <c r="U434" s="88">
        <v>0</v>
      </c>
      <c r="V434" s="23">
        <v>44561</v>
      </c>
      <c r="W434" s="17" t="s">
        <v>59</v>
      </c>
      <c r="X434" s="17"/>
      <c r="Y434" s="17"/>
      <c r="Z434" s="17"/>
      <c r="AA434" s="17"/>
      <c r="AB434" s="17"/>
      <c r="AC434" s="17"/>
      <c r="AD434" s="22">
        <f t="shared" si="501"/>
        <v>48.1</v>
      </c>
      <c r="AE434" s="22">
        <f t="shared" si="474"/>
        <v>1637227.8</v>
      </c>
      <c r="AF434" s="22"/>
      <c r="AG434" s="22"/>
      <c r="AH434" s="22">
        <f t="shared" si="475"/>
        <v>1620806.41</v>
      </c>
      <c r="AI434" s="22">
        <f t="shared" si="476"/>
        <v>16421.39</v>
      </c>
      <c r="AJ434" s="22">
        <f t="shared" si="477"/>
        <v>623472.19999999995</v>
      </c>
      <c r="AK434" s="22">
        <f t="shared" si="502"/>
        <v>2260700</v>
      </c>
      <c r="AL434" s="22">
        <f t="shared" si="503"/>
        <v>0</v>
      </c>
      <c r="AM434" s="22">
        <f t="shared" si="478"/>
        <v>0</v>
      </c>
      <c r="AN434" s="22">
        <f t="shared" si="479"/>
        <v>0</v>
      </c>
      <c r="AO434" s="22">
        <f t="shared" si="480"/>
        <v>0</v>
      </c>
      <c r="AP434" s="22">
        <f t="shared" si="481"/>
        <v>0</v>
      </c>
      <c r="AQ434" s="22">
        <f t="shared" si="504"/>
        <v>0</v>
      </c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</row>
    <row r="435" spans="1:56" s="3" customFormat="1" ht="15.75" hidden="1" customHeight="1" x14ac:dyDescent="0.25">
      <c r="A435" s="17"/>
      <c r="B435" s="18" t="s">
        <v>139</v>
      </c>
      <c r="C435" s="19"/>
      <c r="D435" s="26" t="s">
        <v>62</v>
      </c>
      <c r="E435" s="26"/>
      <c r="F435" s="26"/>
      <c r="G435" s="26"/>
      <c r="H435" s="26"/>
      <c r="I435" s="155">
        <v>1</v>
      </c>
      <c r="J435" s="17">
        <v>1</v>
      </c>
      <c r="K435" s="142">
        <v>1</v>
      </c>
      <c r="L435" s="88">
        <v>13.7</v>
      </c>
      <c r="M435" s="28">
        <v>34038</v>
      </c>
      <c r="N435" s="87">
        <v>47000</v>
      </c>
      <c r="O435" s="60">
        <f t="shared" si="496"/>
        <v>0.98997000000000002</v>
      </c>
      <c r="P435" s="60">
        <v>1.0030000000000001E-2</v>
      </c>
      <c r="Q435" s="32">
        <f t="shared" si="497"/>
        <v>643900</v>
      </c>
      <c r="R435" s="32">
        <f t="shared" si="498"/>
        <v>461643.4</v>
      </c>
      <c r="S435" s="32">
        <f t="shared" si="499"/>
        <v>4677.2</v>
      </c>
      <c r="T435" s="32">
        <f t="shared" si="500"/>
        <v>177579.4</v>
      </c>
      <c r="U435" s="88">
        <v>0</v>
      </c>
      <c r="V435" s="23">
        <v>44561</v>
      </c>
      <c r="W435" s="17"/>
      <c r="X435" s="17" t="s">
        <v>59</v>
      </c>
      <c r="Y435" s="17"/>
      <c r="Z435" s="17"/>
      <c r="AA435" s="17"/>
      <c r="AB435" s="17"/>
      <c r="AC435" s="17"/>
      <c r="AD435" s="22">
        <f t="shared" si="501"/>
        <v>0</v>
      </c>
      <c r="AE435" s="22">
        <f t="shared" si="474"/>
        <v>0</v>
      </c>
      <c r="AF435" s="22"/>
      <c r="AG435" s="22"/>
      <c r="AH435" s="22">
        <f t="shared" si="475"/>
        <v>0</v>
      </c>
      <c r="AI435" s="22">
        <f t="shared" si="476"/>
        <v>0</v>
      </c>
      <c r="AJ435" s="22">
        <f t="shared" si="477"/>
        <v>0</v>
      </c>
      <c r="AK435" s="22">
        <f t="shared" si="502"/>
        <v>0</v>
      </c>
      <c r="AL435" s="22">
        <f t="shared" si="503"/>
        <v>13.7</v>
      </c>
      <c r="AM435" s="22">
        <f t="shared" si="478"/>
        <v>466320.6</v>
      </c>
      <c r="AN435" s="22">
        <f t="shared" si="479"/>
        <v>461643.4</v>
      </c>
      <c r="AO435" s="22">
        <f t="shared" si="480"/>
        <v>4677.2</v>
      </c>
      <c r="AP435" s="22">
        <f t="shared" si="481"/>
        <v>177579.4</v>
      </c>
      <c r="AQ435" s="22">
        <f t="shared" si="504"/>
        <v>643900</v>
      </c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</row>
    <row r="436" spans="1:56" s="35" customFormat="1" hidden="1" x14ac:dyDescent="0.25">
      <c r="A436" s="48">
        <v>11</v>
      </c>
      <c r="B436" s="49" t="s">
        <v>182</v>
      </c>
      <c r="C436" s="40"/>
      <c r="D436" s="24"/>
      <c r="E436" s="41">
        <v>4</v>
      </c>
      <c r="F436" s="42">
        <v>136.30000000000001</v>
      </c>
      <c r="G436" s="41">
        <v>0</v>
      </c>
      <c r="H436" s="43">
        <v>0</v>
      </c>
      <c r="I436" s="73">
        <f>SUM(I437:I440)</f>
        <v>18</v>
      </c>
      <c r="J436" s="44">
        <f t="shared" ref="J436:L436" si="505">SUM(J437:J440)</f>
        <v>8</v>
      </c>
      <c r="K436" s="44">
        <f t="shared" si="505"/>
        <v>4</v>
      </c>
      <c r="L436" s="42">
        <f t="shared" si="505"/>
        <v>136.30000000000001</v>
      </c>
      <c r="M436" s="45"/>
      <c r="N436" s="46"/>
      <c r="O436" s="45"/>
      <c r="P436" s="45"/>
      <c r="Q436" s="42">
        <f t="shared" ref="Q436:U436" si="506">SUM(Q437:Q440)</f>
        <v>6406100</v>
      </c>
      <c r="R436" s="42">
        <f t="shared" si="506"/>
        <v>4592846.43</v>
      </c>
      <c r="S436" s="42">
        <f t="shared" si="506"/>
        <v>46532.97</v>
      </c>
      <c r="T436" s="42">
        <f t="shared" si="506"/>
        <v>1766720.6</v>
      </c>
      <c r="U436" s="42">
        <f t="shared" si="506"/>
        <v>0</v>
      </c>
      <c r="V436" s="23">
        <v>44561</v>
      </c>
      <c r="W436" s="24"/>
      <c r="X436" s="24"/>
      <c r="Y436" s="24"/>
      <c r="Z436" s="24"/>
      <c r="AA436" s="24"/>
      <c r="AB436" s="24"/>
      <c r="AC436" s="24"/>
      <c r="AD436" s="42">
        <f t="shared" ref="AD436:AZ436" si="507">SUM(AD437:AD440)</f>
        <v>136.30000000000001</v>
      </c>
      <c r="AE436" s="22">
        <f t="shared" si="474"/>
        <v>4639379.4000000004</v>
      </c>
      <c r="AF436" s="22"/>
      <c r="AG436" s="22"/>
      <c r="AH436" s="22">
        <f t="shared" si="475"/>
        <v>4592846.42</v>
      </c>
      <c r="AI436" s="22">
        <f t="shared" si="476"/>
        <v>46532.98</v>
      </c>
      <c r="AJ436" s="22">
        <f t="shared" si="477"/>
        <v>1766720.6</v>
      </c>
      <c r="AK436" s="42">
        <f t="shared" si="507"/>
        <v>6406100</v>
      </c>
      <c r="AL436" s="42">
        <f t="shared" si="507"/>
        <v>0</v>
      </c>
      <c r="AM436" s="22">
        <f t="shared" si="478"/>
        <v>0</v>
      </c>
      <c r="AN436" s="22">
        <f t="shared" si="479"/>
        <v>0</v>
      </c>
      <c r="AO436" s="22">
        <f t="shared" si="480"/>
        <v>0</v>
      </c>
      <c r="AP436" s="22">
        <f t="shared" si="481"/>
        <v>0</v>
      </c>
      <c r="AQ436" s="42">
        <f t="shared" si="507"/>
        <v>0</v>
      </c>
      <c r="AR436" s="42">
        <f t="shared" si="507"/>
        <v>0</v>
      </c>
      <c r="AS436" s="42">
        <f t="shared" si="507"/>
        <v>0</v>
      </c>
      <c r="AT436" s="42">
        <f t="shared" si="507"/>
        <v>0</v>
      </c>
      <c r="AU436" s="42">
        <f t="shared" si="507"/>
        <v>0</v>
      </c>
      <c r="AV436" s="42">
        <f t="shared" si="507"/>
        <v>0</v>
      </c>
      <c r="AW436" s="42">
        <f t="shared" si="507"/>
        <v>0</v>
      </c>
      <c r="AX436" s="42">
        <f t="shared" si="507"/>
        <v>0</v>
      </c>
      <c r="AY436" s="42">
        <f t="shared" si="507"/>
        <v>0</v>
      </c>
      <c r="AZ436" s="42">
        <f t="shared" si="507"/>
        <v>0</v>
      </c>
      <c r="BA436" s="24"/>
      <c r="BB436" s="24"/>
      <c r="BC436" s="24"/>
      <c r="BD436" s="74"/>
    </row>
    <row r="437" spans="1:56" s="3" customFormat="1" hidden="1" x14ac:dyDescent="0.25">
      <c r="A437" s="50"/>
      <c r="B437" s="144" t="s">
        <v>57</v>
      </c>
      <c r="C437" s="19" t="s">
        <v>58</v>
      </c>
      <c r="D437" s="17"/>
      <c r="E437" s="53"/>
      <c r="F437" s="56"/>
      <c r="G437" s="53"/>
      <c r="H437" s="75"/>
      <c r="I437" s="156">
        <v>4</v>
      </c>
      <c r="J437" s="76">
        <v>3</v>
      </c>
      <c r="K437" s="76">
        <v>1</v>
      </c>
      <c r="L437" s="88">
        <v>48.7</v>
      </c>
      <c r="M437" s="28">
        <v>34038</v>
      </c>
      <c r="N437" s="87">
        <v>47000</v>
      </c>
      <c r="O437" s="60">
        <f t="shared" ref="O437:O440" si="508">100%-P437</f>
        <v>0.98997000000000002</v>
      </c>
      <c r="P437" s="60">
        <v>1.0030000000000001E-2</v>
      </c>
      <c r="Q437" s="32">
        <f t="shared" ref="Q437:Q440" si="509">L437*N437</f>
        <v>2288900</v>
      </c>
      <c r="R437" s="32">
        <f t="shared" ref="R437:R440" si="510">IF(N437&lt;M437,(L437*M437*O437)*N437/M437,L437*M437*O437)</f>
        <v>1641024.36</v>
      </c>
      <c r="S437" s="32">
        <f t="shared" ref="S437:S440" si="511">IF(N437&lt;M437,(L437*M437*P437)*N437/M437,L437*M437*P437)</f>
        <v>16626.240000000002</v>
      </c>
      <c r="T437" s="32">
        <f t="shared" ref="T437:T440" si="512">Q437-R437-S437-U437</f>
        <v>631249.4</v>
      </c>
      <c r="U437" s="88">
        <v>0</v>
      </c>
      <c r="V437" s="23">
        <v>44561</v>
      </c>
      <c r="W437" s="17" t="s">
        <v>59</v>
      </c>
      <c r="X437" s="17"/>
      <c r="Y437" s="17"/>
      <c r="Z437" s="17"/>
      <c r="AA437" s="17"/>
      <c r="AB437" s="17"/>
      <c r="AC437" s="17"/>
      <c r="AD437" s="22">
        <f t="shared" ref="AD437:AD440" si="513">IF(W437&gt;0,L437,0)</f>
        <v>48.7</v>
      </c>
      <c r="AE437" s="22">
        <f t="shared" si="474"/>
        <v>1657650.6</v>
      </c>
      <c r="AF437" s="22"/>
      <c r="AG437" s="22"/>
      <c r="AH437" s="22">
        <f t="shared" si="475"/>
        <v>1641024.36</v>
      </c>
      <c r="AI437" s="22">
        <f t="shared" si="476"/>
        <v>16626.240000000002</v>
      </c>
      <c r="AJ437" s="22">
        <f t="shared" si="477"/>
        <v>631249.4</v>
      </c>
      <c r="AK437" s="22">
        <f t="shared" ref="AK437:AK440" si="514">IF(W437&gt;0,Q437,0)</f>
        <v>2288900</v>
      </c>
      <c r="AL437" s="22">
        <f>IF(X437&gt;0,L437,0)</f>
        <v>0</v>
      </c>
      <c r="AM437" s="22">
        <f t="shared" si="478"/>
        <v>0</v>
      </c>
      <c r="AN437" s="22">
        <f t="shared" si="479"/>
        <v>0</v>
      </c>
      <c r="AO437" s="22">
        <f t="shared" si="480"/>
        <v>0</v>
      </c>
      <c r="AP437" s="22">
        <f t="shared" si="481"/>
        <v>0</v>
      </c>
      <c r="AQ437" s="22">
        <f>IF(X437&gt;0,Q437,0)</f>
        <v>0</v>
      </c>
      <c r="AR437" s="17"/>
      <c r="AS437" s="17"/>
      <c r="AT437" s="17"/>
      <c r="AU437" s="17"/>
      <c r="AV437" s="17"/>
      <c r="AW437" s="50"/>
      <c r="AX437" s="17"/>
      <c r="AY437" s="17"/>
      <c r="AZ437" s="17"/>
      <c r="BA437" s="17"/>
      <c r="BB437" s="17"/>
      <c r="BC437" s="17"/>
      <c r="BD437" s="61"/>
    </row>
    <row r="438" spans="1:56" s="3" customFormat="1" hidden="1" x14ac:dyDescent="0.25">
      <c r="A438" s="50"/>
      <c r="B438" s="144" t="s">
        <v>60</v>
      </c>
      <c r="C438" s="19" t="s">
        <v>58</v>
      </c>
      <c r="D438" s="17"/>
      <c r="E438" s="53"/>
      <c r="F438" s="56"/>
      <c r="G438" s="53"/>
      <c r="H438" s="75"/>
      <c r="I438" s="156">
        <v>9</v>
      </c>
      <c r="J438" s="76">
        <v>3</v>
      </c>
      <c r="K438" s="76">
        <v>1</v>
      </c>
      <c r="L438" s="88">
        <v>46.8</v>
      </c>
      <c r="M438" s="28">
        <v>34038</v>
      </c>
      <c r="N438" s="87">
        <v>47000</v>
      </c>
      <c r="O438" s="60">
        <f t="shared" si="508"/>
        <v>0.98997000000000002</v>
      </c>
      <c r="P438" s="60">
        <v>1.0030000000000001E-2</v>
      </c>
      <c r="Q438" s="32">
        <f t="shared" si="509"/>
        <v>2199600</v>
      </c>
      <c r="R438" s="32">
        <f t="shared" si="510"/>
        <v>1577000.83</v>
      </c>
      <c r="S438" s="32">
        <f t="shared" si="511"/>
        <v>15977.57</v>
      </c>
      <c r="T438" s="32">
        <f t="shared" si="512"/>
        <v>606621.6</v>
      </c>
      <c r="U438" s="88">
        <v>0</v>
      </c>
      <c r="V438" s="23">
        <v>44561</v>
      </c>
      <c r="W438" s="17" t="s">
        <v>59</v>
      </c>
      <c r="X438" s="17"/>
      <c r="Y438" s="17"/>
      <c r="Z438" s="17"/>
      <c r="AA438" s="17"/>
      <c r="AB438" s="17"/>
      <c r="AC438" s="17"/>
      <c r="AD438" s="22">
        <f t="shared" si="513"/>
        <v>46.8</v>
      </c>
      <c r="AE438" s="22">
        <f t="shared" si="474"/>
        <v>1592978.4</v>
      </c>
      <c r="AF438" s="22"/>
      <c r="AG438" s="22"/>
      <c r="AH438" s="22">
        <f t="shared" si="475"/>
        <v>1577000.83</v>
      </c>
      <c r="AI438" s="22">
        <f t="shared" si="476"/>
        <v>15977.57</v>
      </c>
      <c r="AJ438" s="22">
        <f t="shared" si="477"/>
        <v>606621.6</v>
      </c>
      <c r="AK438" s="22">
        <f t="shared" si="514"/>
        <v>2199600</v>
      </c>
      <c r="AL438" s="22">
        <f>IF(X438&gt;0,L438,0)</f>
        <v>0</v>
      </c>
      <c r="AM438" s="22">
        <f t="shared" si="478"/>
        <v>0</v>
      </c>
      <c r="AN438" s="22">
        <f t="shared" si="479"/>
        <v>0</v>
      </c>
      <c r="AO438" s="22">
        <f t="shared" si="480"/>
        <v>0</v>
      </c>
      <c r="AP438" s="22">
        <f t="shared" si="481"/>
        <v>0</v>
      </c>
      <c r="AQ438" s="22">
        <f>IF(X438&gt;0,Q438,0)</f>
        <v>0</v>
      </c>
      <c r="AR438" s="17"/>
      <c r="AS438" s="17"/>
      <c r="AT438" s="17"/>
      <c r="AU438" s="17"/>
      <c r="AV438" s="17"/>
      <c r="AW438" s="50"/>
      <c r="AX438" s="17"/>
      <c r="AY438" s="17"/>
      <c r="AZ438" s="17"/>
      <c r="BA438" s="17"/>
      <c r="BB438" s="17"/>
      <c r="BC438" s="17"/>
      <c r="BD438" s="61"/>
    </row>
    <row r="439" spans="1:56" s="3" customFormat="1" hidden="1" x14ac:dyDescent="0.25">
      <c r="A439" s="50"/>
      <c r="B439" s="146" t="s">
        <v>61</v>
      </c>
      <c r="C439" s="19" t="s">
        <v>58</v>
      </c>
      <c r="D439" s="17"/>
      <c r="E439" s="53"/>
      <c r="F439" s="56"/>
      <c r="G439" s="53"/>
      <c r="H439" s="75"/>
      <c r="I439" s="156">
        <v>1</v>
      </c>
      <c r="J439" s="76">
        <v>1</v>
      </c>
      <c r="K439" s="76">
        <v>1</v>
      </c>
      <c r="L439" s="88">
        <v>20.5</v>
      </c>
      <c r="M439" s="28">
        <v>34038</v>
      </c>
      <c r="N439" s="87">
        <v>47000</v>
      </c>
      <c r="O439" s="60">
        <f t="shared" si="508"/>
        <v>0.98997000000000002</v>
      </c>
      <c r="P439" s="60">
        <v>1.0030000000000001E-2</v>
      </c>
      <c r="Q439" s="32">
        <f t="shared" si="509"/>
        <v>963500</v>
      </c>
      <c r="R439" s="32">
        <f t="shared" si="510"/>
        <v>690780.28</v>
      </c>
      <c r="S439" s="32">
        <f t="shared" si="511"/>
        <v>6998.72</v>
      </c>
      <c r="T439" s="32">
        <f t="shared" si="512"/>
        <v>265721</v>
      </c>
      <c r="U439" s="88">
        <v>0</v>
      </c>
      <c r="V439" s="23">
        <v>44561</v>
      </c>
      <c r="W439" s="17" t="s">
        <v>59</v>
      </c>
      <c r="X439" s="17"/>
      <c r="Y439" s="17"/>
      <c r="Z439" s="17"/>
      <c r="AA439" s="17"/>
      <c r="AB439" s="17"/>
      <c r="AC439" s="17"/>
      <c r="AD439" s="22">
        <f t="shared" si="513"/>
        <v>20.5</v>
      </c>
      <c r="AE439" s="22">
        <f t="shared" si="474"/>
        <v>697779</v>
      </c>
      <c r="AF439" s="22"/>
      <c r="AG439" s="22"/>
      <c r="AH439" s="22">
        <f t="shared" si="475"/>
        <v>690780.28</v>
      </c>
      <c r="AI439" s="22">
        <f t="shared" si="476"/>
        <v>6998.72</v>
      </c>
      <c r="AJ439" s="22">
        <f t="shared" si="477"/>
        <v>265721</v>
      </c>
      <c r="AK439" s="22">
        <f t="shared" si="514"/>
        <v>963500</v>
      </c>
      <c r="AL439" s="22">
        <f>IF(X439&gt;0,L439,0)</f>
        <v>0</v>
      </c>
      <c r="AM439" s="22">
        <f t="shared" si="478"/>
        <v>0</v>
      </c>
      <c r="AN439" s="22">
        <f t="shared" si="479"/>
        <v>0</v>
      </c>
      <c r="AO439" s="22">
        <f t="shared" si="480"/>
        <v>0</v>
      </c>
      <c r="AP439" s="22">
        <f t="shared" si="481"/>
        <v>0</v>
      </c>
      <c r="AQ439" s="22">
        <f>IF(X439&gt;0,Q439,0)</f>
        <v>0</v>
      </c>
      <c r="AR439" s="17"/>
      <c r="AS439" s="17"/>
      <c r="AT439" s="17"/>
      <c r="AU439" s="17"/>
      <c r="AV439" s="17"/>
      <c r="AW439" s="50"/>
      <c r="AX439" s="17"/>
      <c r="AY439" s="17"/>
      <c r="AZ439" s="17"/>
      <c r="BA439" s="17"/>
      <c r="BB439" s="17"/>
      <c r="BC439" s="17"/>
    </row>
    <row r="440" spans="1:56" s="3" customFormat="1" ht="15.75" hidden="1" customHeight="1" x14ac:dyDescent="0.25">
      <c r="A440" s="50"/>
      <c r="B440" s="146" t="s">
        <v>63</v>
      </c>
      <c r="C440" s="19" t="s">
        <v>58</v>
      </c>
      <c r="D440" s="17"/>
      <c r="E440" s="53"/>
      <c r="F440" s="56"/>
      <c r="G440" s="53"/>
      <c r="H440" s="75"/>
      <c r="I440" s="156">
        <v>4</v>
      </c>
      <c r="J440" s="76">
        <v>1</v>
      </c>
      <c r="K440" s="76">
        <v>1</v>
      </c>
      <c r="L440" s="22">
        <v>20.3</v>
      </c>
      <c r="M440" s="28">
        <v>34038</v>
      </c>
      <c r="N440" s="87">
        <v>47000</v>
      </c>
      <c r="O440" s="60">
        <f t="shared" si="508"/>
        <v>0.98997000000000002</v>
      </c>
      <c r="P440" s="60">
        <v>1.0030000000000001E-2</v>
      </c>
      <c r="Q440" s="32">
        <f t="shared" si="509"/>
        <v>954100</v>
      </c>
      <c r="R440" s="32">
        <f t="shared" si="510"/>
        <v>684040.96</v>
      </c>
      <c r="S440" s="32">
        <f t="shared" si="511"/>
        <v>6930.44</v>
      </c>
      <c r="T440" s="32">
        <f t="shared" si="512"/>
        <v>263128.59999999998</v>
      </c>
      <c r="U440" s="88">
        <v>0</v>
      </c>
      <c r="V440" s="23">
        <v>44561</v>
      </c>
      <c r="W440" s="17" t="s">
        <v>59</v>
      </c>
      <c r="X440" s="17"/>
      <c r="Y440" s="17"/>
      <c r="Z440" s="17"/>
      <c r="AA440" s="17"/>
      <c r="AB440" s="17"/>
      <c r="AC440" s="17"/>
      <c r="AD440" s="22">
        <f t="shared" si="513"/>
        <v>20.3</v>
      </c>
      <c r="AE440" s="22">
        <f t="shared" si="474"/>
        <v>690971.4</v>
      </c>
      <c r="AF440" s="22"/>
      <c r="AG440" s="22"/>
      <c r="AH440" s="22">
        <f t="shared" si="475"/>
        <v>684040.96</v>
      </c>
      <c r="AI440" s="22">
        <f t="shared" si="476"/>
        <v>6930.44</v>
      </c>
      <c r="AJ440" s="22">
        <f t="shared" si="477"/>
        <v>263128.59999999998</v>
      </c>
      <c r="AK440" s="22">
        <f t="shared" si="514"/>
        <v>954100</v>
      </c>
      <c r="AL440" s="22">
        <f>IF(X440&gt;0,L440,0)</f>
        <v>0</v>
      </c>
      <c r="AM440" s="22">
        <f t="shared" si="478"/>
        <v>0</v>
      </c>
      <c r="AN440" s="22">
        <f t="shared" si="479"/>
        <v>0</v>
      </c>
      <c r="AO440" s="22">
        <f t="shared" si="480"/>
        <v>0</v>
      </c>
      <c r="AP440" s="22">
        <f t="shared" si="481"/>
        <v>0</v>
      </c>
      <c r="AQ440" s="22">
        <f>IF(X440&gt;0,Q440,0)</f>
        <v>0</v>
      </c>
      <c r="AR440" s="17"/>
      <c r="AS440" s="17"/>
      <c r="AT440" s="17"/>
      <c r="AU440" s="17"/>
      <c r="AV440" s="17"/>
      <c r="AW440" s="50"/>
      <c r="AX440" s="17"/>
      <c r="AY440" s="17"/>
      <c r="AZ440" s="17"/>
      <c r="BA440" s="17"/>
      <c r="BB440" s="17"/>
      <c r="BC440" s="17"/>
    </row>
    <row r="441" spans="1:56" s="3" customFormat="1" hidden="1" x14ac:dyDescent="0.25">
      <c r="A441" s="50">
        <v>12</v>
      </c>
      <c r="B441" s="51" t="s">
        <v>183</v>
      </c>
      <c r="C441" s="52"/>
      <c r="D441" s="17"/>
      <c r="E441" s="53">
        <v>14</v>
      </c>
      <c r="F441" s="56">
        <v>619.20000000000005</v>
      </c>
      <c r="G441" s="53">
        <v>2</v>
      </c>
      <c r="H441" s="75">
        <v>81.900000000000006</v>
      </c>
      <c r="I441" s="57">
        <f>SUM(I442:I457)</f>
        <v>44</v>
      </c>
      <c r="J441" s="57">
        <f t="shared" ref="J441:L441" si="515">SUM(J442:J457)</f>
        <v>16</v>
      </c>
      <c r="K441" s="57">
        <f t="shared" si="515"/>
        <v>28</v>
      </c>
      <c r="L441" s="58">
        <f t="shared" si="515"/>
        <v>701.1</v>
      </c>
      <c r="M441" s="64"/>
      <c r="N441" s="66"/>
      <c r="O441" s="64"/>
      <c r="P441" s="64"/>
      <c r="Q441" s="58">
        <f t="shared" ref="Q441:U441" si="516">SUM(Q442:Q457)</f>
        <v>32951700</v>
      </c>
      <c r="R441" s="58">
        <f t="shared" si="516"/>
        <v>23624685.489999998</v>
      </c>
      <c r="S441" s="58">
        <f t="shared" si="516"/>
        <v>239356.31</v>
      </c>
      <c r="T441" s="58">
        <f t="shared" si="516"/>
        <v>9087658.1999999993</v>
      </c>
      <c r="U441" s="58">
        <f t="shared" si="516"/>
        <v>0</v>
      </c>
      <c r="V441" s="23">
        <v>44561</v>
      </c>
      <c r="W441" s="17"/>
      <c r="X441" s="17"/>
      <c r="Y441" s="17"/>
      <c r="Z441" s="17"/>
      <c r="AA441" s="17"/>
      <c r="AB441" s="17"/>
      <c r="AC441" s="17"/>
      <c r="AD441" s="58">
        <f t="shared" ref="AD441:AZ441" si="517">SUM(AD442:AD457)</f>
        <v>619.20000000000005</v>
      </c>
      <c r="AE441" s="22">
        <f t="shared" si="474"/>
        <v>21076329.600000001</v>
      </c>
      <c r="AF441" s="22"/>
      <c r="AG441" s="22"/>
      <c r="AH441" s="22">
        <f t="shared" si="475"/>
        <v>20864934.010000002</v>
      </c>
      <c r="AI441" s="22">
        <f t="shared" si="476"/>
        <v>211395.59</v>
      </c>
      <c r="AJ441" s="22">
        <f t="shared" si="477"/>
        <v>8026070.4000000004</v>
      </c>
      <c r="AK441" s="58">
        <f t="shared" si="517"/>
        <v>29102400</v>
      </c>
      <c r="AL441" s="58">
        <f t="shared" si="517"/>
        <v>81.900000000000006</v>
      </c>
      <c r="AM441" s="22">
        <f t="shared" si="478"/>
        <v>2787712.2</v>
      </c>
      <c r="AN441" s="22">
        <f t="shared" si="479"/>
        <v>2759751.45</v>
      </c>
      <c r="AO441" s="22">
        <f t="shared" si="480"/>
        <v>27960.75</v>
      </c>
      <c r="AP441" s="22">
        <f t="shared" si="481"/>
        <v>1061587.8</v>
      </c>
      <c r="AQ441" s="58">
        <f t="shared" si="517"/>
        <v>3849300</v>
      </c>
      <c r="AR441" s="58">
        <f t="shared" si="517"/>
        <v>0</v>
      </c>
      <c r="AS441" s="58">
        <f t="shared" si="517"/>
        <v>0</v>
      </c>
      <c r="AT441" s="58">
        <f t="shared" si="517"/>
        <v>0</v>
      </c>
      <c r="AU441" s="58">
        <f t="shared" si="517"/>
        <v>0</v>
      </c>
      <c r="AV441" s="58">
        <f t="shared" si="517"/>
        <v>0</v>
      </c>
      <c r="AW441" s="58">
        <f t="shared" si="517"/>
        <v>0</v>
      </c>
      <c r="AX441" s="58">
        <f t="shared" si="517"/>
        <v>0</v>
      </c>
      <c r="AY441" s="58">
        <f t="shared" si="517"/>
        <v>0</v>
      </c>
      <c r="AZ441" s="58">
        <f t="shared" si="517"/>
        <v>0</v>
      </c>
      <c r="BA441" s="17"/>
      <c r="BB441" s="17"/>
      <c r="BC441" s="17"/>
    </row>
    <row r="442" spans="1:56" s="3" customFormat="1" hidden="1" x14ac:dyDescent="0.25">
      <c r="A442" s="50"/>
      <c r="B442" s="144" t="s">
        <v>57</v>
      </c>
      <c r="C442" s="19" t="s">
        <v>58</v>
      </c>
      <c r="D442" s="17"/>
      <c r="E442" s="53"/>
      <c r="F442" s="56"/>
      <c r="G442" s="53"/>
      <c r="H442" s="75"/>
      <c r="I442" s="57">
        <v>1</v>
      </c>
      <c r="J442" s="76">
        <v>1</v>
      </c>
      <c r="K442" s="66">
        <v>2</v>
      </c>
      <c r="L442" s="22">
        <v>45.8</v>
      </c>
      <c r="M442" s="28">
        <v>34038</v>
      </c>
      <c r="N442" s="87">
        <v>47000</v>
      </c>
      <c r="O442" s="60">
        <f t="shared" ref="O442:O457" si="518">100%-P442</f>
        <v>0.98997000000000002</v>
      </c>
      <c r="P442" s="60">
        <v>1.0030000000000001E-2</v>
      </c>
      <c r="Q442" s="32">
        <f t="shared" ref="Q442:Q457" si="519">L442*N442</f>
        <v>2152600</v>
      </c>
      <c r="R442" s="32">
        <f t="shared" ref="R442:R457" si="520">IF(N442&lt;M442,(L442*M442*O442)*N442/M442,L442*M442*O442)</f>
        <v>1543304.23</v>
      </c>
      <c r="S442" s="32">
        <f t="shared" ref="S442:S457" si="521">IF(N442&lt;M442,(L442*M442*P442)*N442/M442,L442*M442*P442)</f>
        <v>15636.17</v>
      </c>
      <c r="T442" s="32">
        <f t="shared" ref="T442:T457" si="522">Q442-R442-S442-U442</f>
        <v>593659.6</v>
      </c>
      <c r="U442" s="88">
        <v>0</v>
      </c>
      <c r="V442" s="23">
        <v>44561</v>
      </c>
      <c r="W442" s="17" t="s">
        <v>59</v>
      </c>
      <c r="X442" s="17"/>
      <c r="Y442" s="17"/>
      <c r="Z442" s="17"/>
      <c r="AA442" s="17"/>
      <c r="AB442" s="17"/>
      <c r="AC442" s="17"/>
      <c r="AD442" s="22">
        <f t="shared" ref="AD442:AD492" si="523">IF(W442&gt;0,L442,0)</f>
        <v>45.8</v>
      </c>
      <c r="AE442" s="22">
        <f t="shared" si="474"/>
        <v>1558940.4</v>
      </c>
      <c r="AF442" s="22"/>
      <c r="AG442" s="22"/>
      <c r="AH442" s="22">
        <f t="shared" si="475"/>
        <v>1543304.23</v>
      </c>
      <c r="AI442" s="22">
        <f t="shared" si="476"/>
        <v>15636.17</v>
      </c>
      <c r="AJ442" s="22">
        <f t="shared" si="477"/>
        <v>593659.6</v>
      </c>
      <c r="AK442" s="22">
        <f t="shared" ref="AK442:AK457" si="524">IF(W442&gt;0,Q442,0)</f>
        <v>2152600</v>
      </c>
      <c r="AL442" s="22">
        <f t="shared" ref="AL442:AL457" si="525">IF(X442&gt;0,L442,0)</f>
        <v>0</v>
      </c>
      <c r="AM442" s="22">
        <f t="shared" si="478"/>
        <v>0</v>
      </c>
      <c r="AN442" s="22">
        <f t="shared" si="479"/>
        <v>0</v>
      </c>
      <c r="AO442" s="22">
        <f t="shared" si="480"/>
        <v>0</v>
      </c>
      <c r="AP442" s="22">
        <f t="shared" si="481"/>
        <v>0</v>
      </c>
      <c r="AQ442" s="22">
        <f t="shared" ref="AQ442:AQ457" si="526">IF(X442&gt;0,Q442,0)</f>
        <v>0</v>
      </c>
      <c r="AR442" s="17"/>
      <c r="AS442" s="17"/>
      <c r="AT442" s="17"/>
      <c r="AU442" s="17"/>
      <c r="AV442" s="17"/>
      <c r="AW442" s="50"/>
      <c r="AX442" s="17"/>
      <c r="AY442" s="17"/>
      <c r="AZ442" s="17"/>
      <c r="BA442" s="17"/>
      <c r="BB442" s="17"/>
      <c r="BC442" s="17"/>
    </row>
    <row r="443" spans="1:56" s="3" customFormat="1" hidden="1" x14ac:dyDescent="0.25">
      <c r="A443" s="50"/>
      <c r="B443" s="144" t="s">
        <v>60</v>
      </c>
      <c r="C443" s="19" t="s">
        <v>58</v>
      </c>
      <c r="D443" s="17"/>
      <c r="E443" s="53"/>
      <c r="F443" s="56"/>
      <c r="G443" s="53"/>
      <c r="H443" s="75"/>
      <c r="I443" s="57">
        <v>5</v>
      </c>
      <c r="J443" s="76">
        <v>1</v>
      </c>
      <c r="K443" s="66">
        <v>2</v>
      </c>
      <c r="L443" s="22">
        <v>45.1</v>
      </c>
      <c r="M443" s="28">
        <v>34038</v>
      </c>
      <c r="N443" s="87">
        <v>47000</v>
      </c>
      <c r="O443" s="60">
        <f t="shared" si="518"/>
        <v>0.98997000000000002</v>
      </c>
      <c r="P443" s="60">
        <v>1.0030000000000001E-2</v>
      </c>
      <c r="Q443" s="32">
        <f t="shared" si="519"/>
        <v>2119700</v>
      </c>
      <c r="R443" s="32">
        <f t="shared" si="520"/>
        <v>1519716.61</v>
      </c>
      <c r="S443" s="32">
        <f t="shared" si="521"/>
        <v>15397.19</v>
      </c>
      <c r="T443" s="32">
        <f t="shared" si="522"/>
        <v>584586.19999999995</v>
      </c>
      <c r="U443" s="88">
        <v>0</v>
      </c>
      <c r="V443" s="23">
        <v>44561</v>
      </c>
      <c r="W443" s="17" t="s">
        <v>59</v>
      </c>
      <c r="X443" s="17"/>
      <c r="Y443" s="17"/>
      <c r="Z443" s="17"/>
      <c r="AA443" s="17"/>
      <c r="AB443" s="17"/>
      <c r="AC443" s="17"/>
      <c r="AD443" s="22">
        <f t="shared" si="523"/>
        <v>45.1</v>
      </c>
      <c r="AE443" s="22">
        <f t="shared" si="474"/>
        <v>1535113.8</v>
      </c>
      <c r="AF443" s="22"/>
      <c r="AG443" s="22"/>
      <c r="AH443" s="22">
        <f t="shared" si="475"/>
        <v>1519716.61</v>
      </c>
      <c r="AI443" s="22">
        <f t="shared" si="476"/>
        <v>15397.19</v>
      </c>
      <c r="AJ443" s="22">
        <f t="shared" si="477"/>
        <v>584586.19999999995</v>
      </c>
      <c r="AK443" s="22">
        <f t="shared" si="524"/>
        <v>2119700</v>
      </c>
      <c r="AL443" s="22">
        <f t="shared" si="525"/>
        <v>0</v>
      </c>
      <c r="AM443" s="22">
        <f t="shared" si="478"/>
        <v>0</v>
      </c>
      <c r="AN443" s="22">
        <f t="shared" si="479"/>
        <v>0</v>
      </c>
      <c r="AO443" s="22">
        <f t="shared" si="480"/>
        <v>0</v>
      </c>
      <c r="AP443" s="22">
        <f t="shared" si="481"/>
        <v>0</v>
      </c>
      <c r="AQ443" s="22">
        <f t="shared" si="526"/>
        <v>0</v>
      </c>
      <c r="AR443" s="17"/>
      <c r="AS443" s="17"/>
      <c r="AT443" s="17"/>
      <c r="AU443" s="17"/>
      <c r="AV443" s="17"/>
      <c r="AW443" s="50"/>
      <c r="AX443" s="17"/>
      <c r="AY443" s="17"/>
      <c r="AZ443" s="17"/>
      <c r="BA443" s="17"/>
      <c r="BB443" s="17"/>
      <c r="BC443" s="17"/>
    </row>
    <row r="444" spans="1:56" s="3" customFormat="1" hidden="1" x14ac:dyDescent="0.25">
      <c r="A444" s="50"/>
      <c r="B444" s="146" t="s">
        <v>61</v>
      </c>
      <c r="C444" s="19" t="s">
        <v>58</v>
      </c>
      <c r="D444" s="17"/>
      <c r="E444" s="53"/>
      <c r="F444" s="56"/>
      <c r="G444" s="53"/>
      <c r="H444" s="75"/>
      <c r="I444" s="57">
        <v>5</v>
      </c>
      <c r="J444" s="76">
        <v>1</v>
      </c>
      <c r="K444" s="66">
        <v>2</v>
      </c>
      <c r="L444" s="22">
        <v>48.9</v>
      </c>
      <c r="M444" s="28">
        <v>34038</v>
      </c>
      <c r="N444" s="87">
        <v>47000</v>
      </c>
      <c r="O444" s="60">
        <f t="shared" si="518"/>
        <v>0.98997000000000002</v>
      </c>
      <c r="P444" s="60">
        <v>1.0030000000000001E-2</v>
      </c>
      <c r="Q444" s="32">
        <f t="shared" si="519"/>
        <v>2298300</v>
      </c>
      <c r="R444" s="32">
        <f t="shared" si="520"/>
        <v>1647763.68</v>
      </c>
      <c r="S444" s="32">
        <f t="shared" si="521"/>
        <v>16694.52</v>
      </c>
      <c r="T444" s="32">
        <f t="shared" si="522"/>
        <v>633841.80000000005</v>
      </c>
      <c r="U444" s="88">
        <v>0</v>
      </c>
      <c r="V444" s="23">
        <v>44561</v>
      </c>
      <c r="W444" s="17" t="s">
        <v>59</v>
      </c>
      <c r="X444" s="17"/>
      <c r="Y444" s="17"/>
      <c r="Z444" s="17"/>
      <c r="AA444" s="17"/>
      <c r="AB444" s="17"/>
      <c r="AC444" s="17"/>
      <c r="AD444" s="22">
        <f t="shared" si="523"/>
        <v>48.9</v>
      </c>
      <c r="AE444" s="22">
        <f t="shared" si="474"/>
        <v>1664458.2</v>
      </c>
      <c r="AF444" s="22"/>
      <c r="AG444" s="22"/>
      <c r="AH444" s="22">
        <f t="shared" si="475"/>
        <v>1647763.68</v>
      </c>
      <c r="AI444" s="22">
        <f t="shared" si="476"/>
        <v>16694.52</v>
      </c>
      <c r="AJ444" s="22">
        <f t="shared" si="477"/>
        <v>633841.80000000005</v>
      </c>
      <c r="AK444" s="22">
        <f t="shared" si="524"/>
        <v>2298300</v>
      </c>
      <c r="AL444" s="22">
        <f t="shared" si="525"/>
        <v>0</v>
      </c>
      <c r="AM444" s="22">
        <f t="shared" si="478"/>
        <v>0</v>
      </c>
      <c r="AN444" s="22">
        <f t="shared" si="479"/>
        <v>0</v>
      </c>
      <c r="AO444" s="22">
        <f t="shared" si="480"/>
        <v>0</v>
      </c>
      <c r="AP444" s="22">
        <f t="shared" si="481"/>
        <v>0</v>
      </c>
      <c r="AQ444" s="22">
        <f t="shared" si="526"/>
        <v>0</v>
      </c>
      <c r="AR444" s="17"/>
      <c r="AS444" s="17"/>
      <c r="AT444" s="17"/>
      <c r="AU444" s="17"/>
      <c r="AV444" s="17"/>
      <c r="AW444" s="50"/>
      <c r="AX444" s="17"/>
      <c r="AY444" s="17"/>
      <c r="AZ444" s="17"/>
      <c r="BA444" s="17"/>
      <c r="BB444" s="17"/>
      <c r="BC444" s="17"/>
    </row>
    <row r="445" spans="1:56" s="3" customFormat="1" hidden="1" x14ac:dyDescent="0.25">
      <c r="A445" s="50"/>
      <c r="B445" s="146" t="s">
        <v>63</v>
      </c>
      <c r="C445" s="19" t="s">
        <v>58</v>
      </c>
      <c r="D445" s="17"/>
      <c r="E445" s="53"/>
      <c r="F445" s="56"/>
      <c r="G445" s="53"/>
      <c r="H445" s="75"/>
      <c r="I445" s="57">
        <v>1</v>
      </c>
      <c r="J445" s="76">
        <v>1</v>
      </c>
      <c r="K445" s="66">
        <v>1</v>
      </c>
      <c r="L445" s="22">
        <v>35.700000000000003</v>
      </c>
      <c r="M445" s="28">
        <v>34038</v>
      </c>
      <c r="N445" s="87">
        <v>47000</v>
      </c>
      <c r="O445" s="60">
        <f t="shared" si="518"/>
        <v>0.98997000000000002</v>
      </c>
      <c r="P445" s="60">
        <v>1.0030000000000001E-2</v>
      </c>
      <c r="Q445" s="32">
        <f t="shared" si="519"/>
        <v>1677900</v>
      </c>
      <c r="R445" s="32">
        <f t="shared" si="520"/>
        <v>1202968.58</v>
      </c>
      <c r="S445" s="32">
        <f t="shared" si="521"/>
        <v>12188.02</v>
      </c>
      <c r="T445" s="32">
        <f t="shared" si="522"/>
        <v>462743.4</v>
      </c>
      <c r="U445" s="88">
        <v>0</v>
      </c>
      <c r="V445" s="23">
        <v>44561</v>
      </c>
      <c r="W445" s="17" t="s">
        <v>59</v>
      </c>
      <c r="X445" s="17"/>
      <c r="Y445" s="17"/>
      <c r="Z445" s="17"/>
      <c r="AA445" s="17"/>
      <c r="AB445" s="17"/>
      <c r="AC445" s="17"/>
      <c r="AD445" s="22">
        <f t="shared" si="523"/>
        <v>35.700000000000003</v>
      </c>
      <c r="AE445" s="22">
        <f t="shared" si="474"/>
        <v>1215156.6000000001</v>
      </c>
      <c r="AF445" s="22"/>
      <c r="AG445" s="22"/>
      <c r="AH445" s="22">
        <f t="shared" si="475"/>
        <v>1202968.58</v>
      </c>
      <c r="AI445" s="22">
        <f t="shared" si="476"/>
        <v>12188.02</v>
      </c>
      <c r="AJ445" s="22">
        <f t="shared" si="477"/>
        <v>462743.4</v>
      </c>
      <c r="AK445" s="22">
        <f t="shared" si="524"/>
        <v>1677900</v>
      </c>
      <c r="AL445" s="22">
        <f t="shared" si="525"/>
        <v>0</v>
      </c>
      <c r="AM445" s="22">
        <f t="shared" si="478"/>
        <v>0</v>
      </c>
      <c r="AN445" s="22">
        <f t="shared" si="479"/>
        <v>0</v>
      </c>
      <c r="AO445" s="22">
        <f t="shared" si="480"/>
        <v>0</v>
      </c>
      <c r="AP445" s="22">
        <f t="shared" si="481"/>
        <v>0</v>
      </c>
      <c r="AQ445" s="22">
        <f t="shared" si="526"/>
        <v>0</v>
      </c>
      <c r="AR445" s="17"/>
      <c r="AS445" s="17"/>
      <c r="AT445" s="17"/>
      <c r="AU445" s="17"/>
      <c r="AV445" s="17"/>
      <c r="AW445" s="50"/>
      <c r="AX445" s="17"/>
      <c r="AY445" s="17"/>
      <c r="AZ445" s="17"/>
      <c r="BA445" s="17"/>
      <c r="BB445" s="17"/>
      <c r="BC445" s="17"/>
    </row>
    <row r="446" spans="1:56" s="3" customFormat="1" hidden="1" x14ac:dyDescent="0.25">
      <c r="A446" s="50"/>
      <c r="B446" s="146" t="s">
        <v>64</v>
      </c>
      <c r="C446" s="19" t="s">
        <v>58</v>
      </c>
      <c r="D446" s="17"/>
      <c r="E446" s="53"/>
      <c r="F446" s="56"/>
      <c r="G446" s="53"/>
      <c r="H446" s="75"/>
      <c r="I446" s="57">
        <v>5</v>
      </c>
      <c r="J446" s="76">
        <v>1</v>
      </c>
      <c r="K446" s="66">
        <v>2</v>
      </c>
      <c r="L446" s="22">
        <v>44.9</v>
      </c>
      <c r="M446" s="28">
        <v>34038</v>
      </c>
      <c r="N446" s="87">
        <v>47000</v>
      </c>
      <c r="O446" s="60">
        <f t="shared" si="518"/>
        <v>0.98997000000000002</v>
      </c>
      <c r="P446" s="60">
        <v>1.0030000000000001E-2</v>
      </c>
      <c r="Q446" s="32">
        <f t="shared" si="519"/>
        <v>2110300</v>
      </c>
      <c r="R446" s="32">
        <f t="shared" si="520"/>
        <v>1512977.29</v>
      </c>
      <c r="S446" s="32">
        <f t="shared" si="521"/>
        <v>15328.91</v>
      </c>
      <c r="T446" s="32">
        <f t="shared" si="522"/>
        <v>581993.80000000005</v>
      </c>
      <c r="U446" s="88">
        <v>0</v>
      </c>
      <c r="V446" s="23">
        <v>44561</v>
      </c>
      <c r="W446" s="17" t="s">
        <v>59</v>
      </c>
      <c r="X446" s="17"/>
      <c r="Y446" s="17"/>
      <c r="Z446" s="17"/>
      <c r="AA446" s="17"/>
      <c r="AB446" s="17"/>
      <c r="AC446" s="17"/>
      <c r="AD446" s="22">
        <f t="shared" si="523"/>
        <v>44.9</v>
      </c>
      <c r="AE446" s="22">
        <f t="shared" si="474"/>
        <v>1528306.2</v>
      </c>
      <c r="AF446" s="22"/>
      <c r="AG446" s="22"/>
      <c r="AH446" s="22">
        <f t="shared" si="475"/>
        <v>1512977.29</v>
      </c>
      <c r="AI446" s="22">
        <f t="shared" si="476"/>
        <v>15328.91</v>
      </c>
      <c r="AJ446" s="22">
        <f t="shared" si="477"/>
        <v>581993.80000000005</v>
      </c>
      <c r="AK446" s="22">
        <f t="shared" si="524"/>
        <v>2110300</v>
      </c>
      <c r="AL446" s="22">
        <f t="shared" si="525"/>
        <v>0</v>
      </c>
      <c r="AM446" s="22">
        <f t="shared" si="478"/>
        <v>0</v>
      </c>
      <c r="AN446" s="22">
        <f t="shared" si="479"/>
        <v>0</v>
      </c>
      <c r="AO446" s="22">
        <f t="shared" si="480"/>
        <v>0</v>
      </c>
      <c r="AP446" s="22">
        <f t="shared" si="481"/>
        <v>0</v>
      </c>
      <c r="AQ446" s="22">
        <f t="shared" si="526"/>
        <v>0</v>
      </c>
      <c r="AR446" s="17"/>
      <c r="AS446" s="17"/>
      <c r="AT446" s="17"/>
      <c r="AU446" s="17"/>
      <c r="AV446" s="17"/>
      <c r="AW446" s="50"/>
      <c r="AX446" s="17"/>
      <c r="AY446" s="17"/>
      <c r="AZ446" s="17"/>
      <c r="BA446" s="17"/>
      <c r="BB446" s="17"/>
      <c r="BC446" s="17"/>
    </row>
    <row r="447" spans="1:56" s="3" customFormat="1" hidden="1" x14ac:dyDescent="0.25">
      <c r="A447" s="50"/>
      <c r="B447" s="146" t="s">
        <v>65</v>
      </c>
      <c r="C447" s="19" t="s">
        <v>58</v>
      </c>
      <c r="D447" s="17"/>
      <c r="E447" s="53"/>
      <c r="F447" s="56"/>
      <c r="G447" s="53"/>
      <c r="H447" s="75"/>
      <c r="I447" s="57">
        <v>3</v>
      </c>
      <c r="J447" s="76">
        <v>1</v>
      </c>
      <c r="K447" s="66">
        <v>2</v>
      </c>
      <c r="L447" s="22">
        <v>45.9</v>
      </c>
      <c r="M447" s="28">
        <v>34038</v>
      </c>
      <c r="N447" s="87">
        <v>47000</v>
      </c>
      <c r="O447" s="60">
        <f t="shared" si="518"/>
        <v>0.98997000000000002</v>
      </c>
      <c r="P447" s="60">
        <v>1.0030000000000001E-2</v>
      </c>
      <c r="Q447" s="32">
        <f t="shared" si="519"/>
        <v>2157300</v>
      </c>
      <c r="R447" s="32">
        <f t="shared" si="520"/>
        <v>1546673.89</v>
      </c>
      <c r="S447" s="32">
        <f t="shared" si="521"/>
        <v>15670.31</v>
      </c>
      <c r="T447" s="32">
        <f t="shared" si="522"/>
        <v>594955.80000000005</v>
      </c>
      <c r="U447" s="88">
        <v>0</v>
      </c>
      <c r="V447" s="23">
        <v>44561</v>
      </c>
      <c r="W447" s="17" t="s">
        <v>59</v>
      </c>
      <c r="X447" s="17"/>
      <c r="Y447" s="17"/>
      <c r="Z447" s="17"/>
      <c r="AA447" s="17"/>
      <c r="AB447" s="17"/>
      <c r="AC447" s="17"/>
      <c r="AD447" s="22">
        <f t="shared" si="523"/>
        <v>45.9</v>
      </c>
      <c r="AE447" s="22">
        <f t="shared" si="474"/>
        <v>1562344.2</v>
      </c>
      <c r="AF447" s="22"/>
      <c r="AG447" s="22"/>
      <c r="AH447" s="22">
        <f t="shared" si="475"/>
        <v>1546673.89</v>
      </c>
      <c r="AI447" s="22">
        <f t="shared" si="476"/>
        <v>15670.31</v>
      </c>
      <c r="AJ447" s="22">
        <f t="shared" si="477"/>
        <v>594955.80000000005</v>
      </c>
      <c r="AK447" s="22">
        <f t="shared" si="524"/>
        <v>2157300</v>
      </c>
      <c r="AL447" s="22">
        <f t="shared" si="525"/>
        <v>0</v>
      </c>
      <c r="AM447" s="22">
        <f t="shared" si="478"/>
        <v>0</v>
      </c>
      <c r="AN447" s="22">
        <f t="shared" si="479"/>
        <v>0</v>
      </c>
      <c r="AO447" s="22">
        <f t="shared" si="480"/>
        <v>0</v>
      </c>
      <c r="AP447" s="22">
        <f t="shared" si="481"/>
        <v>0</v>
      </c>
      <c r="AQ447" s="22">
        <f t="shared" si="526"/>
        <v>0</v>
      </c>
      <c r="AR447" s="17"/>
      <c r="AS447" s="17"/>
      <c r="AT447" s="17"/>
      <c r="AU447" s="17"/>
      <c r="AV447" s="17"/>
      <c r="AW447" s="50"/>
      <c r="AX447" s="17"/>
      <c r="AY447" s="17"/>
      <c r="AZ447" s="17"/>
      <c r="BA447" s="17"/>
      <c r="BB447" s="17"/>
      <c r="BC447" s="17"/>
    </row>
    <row r="448" spans="1:56" s="3" customFormat="1" hidden="1" x14ac:dyDescent="0.25">
      <c r="A448" s="50"/>
      <c r="B448" s="146" t="s">
        <v>66</v>
      </c>
      <c r="C448" s="19" t="s">
        <v>58</v>
      </c>
      <c r="D448" s="17"/>
      <c r="E448" s="53"/>
      <c r="F448" s="56"/>
      <c r="G448" s="53"/>
      <c r="H448" s="75"/>
      <c r="I448" s="57">
        <v>2</v>
      </c>
      <c r="J448" s="76">
        <v>1</v>
      </c>
      <c r="K448" s="66">
        <v>2</v>
      </c>
      <c r="L448" s="22">
        <v>48.2</v>
      </c>
      <c r="M448" s="28">
        <v>34038</v>
      </c>
      <c r="N448" s="87">
        <v>47000</v>
      </c>
      <c r="O448" s="60">
        <f t="shared" si="518"/>
        <v>0.98997000000000002</v>
      </c>
      <c r="P448" s="60">
        <v>1.0030000000000001E-2</v>
      </c>
      <c r="Q448" s="32">
        <f t="shared" si="519"/>
        <v>2265400</v>
      </c>
      <c r="R448" s="32">
        <f t="shared" si="520"/>
        <v>1624176.07</v>
      </c>
      <c r="S448" s="32">
        <f t="shared" si="521"/>
        <v>16455.53</v>
      </c>
      <c r="T448" s="32">
        <f t="shared" si="522"/>
        <v>624768.4</v>
      </c>
      <c r="U448" s="88">
        <v>0</v>
      </c>
      <c r="V448" s="23">
        <v>44561</v>
      </c>
      <c r="W448" s="17" t="s">
        <v>59</v>
      </c>
      <c r="X448" s="17"/>
      <c r="Y448" s="17"/>
      <c r="Z448" s="17"/>
      <c r="AA448" s="17"/>
      <c r="AB448" s="17"/>
      <c r="AC448" s="17"/>
      <c r="AD448" s="22">
        <f t="shared" si="523"/>
        <v>48.2</v>
      </c>
      <c r="AE448" s="22">
        <f t="shared" si="474"/>
        <v>1640631.6</v>
      </c>
      <c r="AF448" s="22"/>
      <c r="AG448" s="22"/>
      <c r="AH448" s="22">
        <f t="shared" si="475"/>
        <v>1624176.07</v>
      </c>
      <c r="AI448" s="22">
        <f t="shared" si="476"/>
        <v>16455.53</v>
      </c>
      <c r="AJ448" s="22">
        <f t="shared" si="477"/>
        <v>624768.4</v>
      </c>
      <c r="AK448" s="22">
        <f t="shared" si="524"/>
        <v>2265400</v>
      </c>
      <c r="AL448" s="22">
        <f t="shared" si="525"/>
        <v>0</v>
      </c>
      <c r="AM448" s="22">
        <f t="shared" si="478"/>
        <v>0</v>
      </c>
      <c r="AN448" s="22">
        <f t="shared" si="479"/>
        <v>0</v>
      </c>
      <c r="AO448" s="22">
        <f t="shared" si="480"/>
        <v>0</v>
      </c>
      <c r="AP448" s="22">
        <f t="shared" si="481"/>
        <v>0</v>
      </c>
      <c r="AQ448" s="22">
        <f t="shared" si="526"/>
        <v>0</v>
      </c>
      <c r="AR448" s="17"/>
      <c r="AS448" s="17"/>
      <c r="AT448" s="17"/>
      <c r="AU448" s="17"/>
      <c r="AV448" s="17"/>
      <c r="AW448" s="50"/>
      <c r="AX448" s="17"/>
      <c r="AY448" s="17"/>
      <c r="AZ448" s="17"/>
      <c r="BA448" s="17"/>
      <c r="BB448" s="17"/>
      <c r="BC448" s="17"/>
    </row>
    <row r="449" spans="1:55" s="3" customFormat="1" hidden="1" x14ac:dyDescent="0.25">
      <c r="A449" s="50"/>
      <c r="B449" s="146" t="s">
        <v>67</v>
      </c>
      <c r="C449" s="19" t="s">
        <v>58</v>
      </c>
      <c r="D449" s="17"/>
      <c r="E449" s="53"/>
      <c r="F449" s="56"/>
      <c r="G449" s="53"/>
      <c r="H449" s="75"/>
      <c r="I449" s="57">
        <v>1</v>
      </c>
      <c r="J449" s="76">
        <v>1</v>
      </c>
      <c r="K449" s="66">
        <v>1</v>
      </c>
      <c r="L449" s="22">
        <v>36.200000000000003</v>
      </c>
      <c r="M449" s="28">
        <v>34038</v>
      </c>
      <c r="N449" s="87">
        <v>47000</v>
      </c>
      <c r="O449" s="60">
        <f t="shared" si="518"/>
        <v>0.98997000000000002</v>
      </c>
      <c r="P449" s="60">
        <v>1.0030000000000001E-2</v>
      </c>
      <c r="Q449" s="32">
        <f t="shared" si="519"/>
        <v>1701400</v>
      </c>
      <c r="R449" s="32">
        <f t="shared" si="520"/>
        <v>1219816.8799999999</v>
      </c>
      <c r="S449" s="32">
        <f t="shared" si="521"/>
        <v>12358.72</v>
      </c>
      <c r="T449" s="32">
        <f t="shared" si="522"/>
        <v>469224.4</v>
      </c>
      <c r="U449" s="88">
        <v>0</v>
      </c>
      <c r="V449" s="23">
        <v>44561</v>
      </c>
      <c r="W449" s="17" t="s">
        <v>59</v>
      </c>
      <c r="X449" s="17"/>
      <c r="Y449" s="17"/>
      <c r="Z449" s="17"/>
      <c r="AA449" s="17"/>
      <c r="AB449" s="17"/>
      <c r="AC449" s="17"/>
      <c r="AD449" s="22">
        <f t="shared" si="523"/>
        <v>36.200000000000003</v>
      </c>
      <c r="AE449" s="22">
        <f t="shared" si="474"/>
        <v>1232175.6000000001</v>
      </c>
      <c r="AF449" s="22"/>
      <c r="AG449" s="22"/>
      <c r="AH449" s="22">
        <f t="shared" si="475"/>
        <v>1219816.8799999999</v>
      </c>
      <c r="AI449" s="22">
        <f t="shared" si="476"/>
        <v>12358.72</v>
      </c>
      <c r="AJ449" s="22">
        <f t="shared" si="477"/>
        <v>469224.4</v>
      </c>
      <c r="AK449" s="22">
        <f t="shared" si="524"/>
        <v>1701400</v>
      </c>
      <c r="AL449" s="22">
        <f t="shared" si="525"/>
        <v>0</v>
      </c>
      <c r="AM449" s="22">
        <f t="shared" si="478"/>
        <v>0</v>
      </c>
      <c r="AN449" s="22">
        <f t="shared" si="479"/>
        <v>0</v>
      </c>
      <c r="AO449" s="22">
        <f t="shared" si="480"/>
        <v>0</v>
      </c>
      <c r="AP449" s="22">
        <f t="shared" si="481"/>
        <v>0</v>
      </c>
      <c r="AQ449" s="22">
        <f t="shared" si="526"/>
        <v>0</v>
      </c>
      <c r="AR449" s="17"/>
      <c r="AS449" s="17"/>
      <c r="AT449" s="17"/>
      <c r="AU449" s="17"/>
      <c r="AV449" s="17"/>
      <c r="AW449" s="50"/>
      <c r="AX449" s="17"/>
      <c r="AY449" s="17"/>
      <c r="AZ449" s="17"/>
      <c r="BA449" s="17"/>
      <c r="BB449" s="17"/>
      <c r="BC449" s="17"/>
    </row>
    <row r="450" spans="1:55" s="3" customFormat="1" hidden="1" x14ac:dyDescent="0.25">
      <c r="A450" s="50"/>
      <c r="B450" s="146" t="s">
        <v>69</v>
      </c>
      <c r="C450" s="19" t="s">
        <v>58</v>
      </c>
      <c r="D450" s="17"/>
      <c r="E450" s="53"/>
      <c r="F450" s="56"/>
      <c r="G450" s="53"/>
      <c r="H450" s="75"/>
      <c r="I450" s="57">
        <v>3</v>
      </c>
      <c r="J450" s="76">
        <v>1</v>
      </c>
      <c r="K450" s="66">
        <v>1</v>
      </c>
      <c r="L450" s="22">
        <v>35.700000000000003</v>
      </c>
      <c r="M450" s="28">
        <v>34038</v>
      </c>
      <c r="N450" s="87">
        <v>47000</v>
      </c>
      <c r="O450" s="60">
        <f t="shared" si="518"/>
        <v>0.98997000000000002</v>
      </c>
      <c r="P450" s="60">
        <v>1.0030000000000001E-2</v>
      </c>
      <c r="Q450" s="32">
        <f t="shared" si="519"/>
        <v>1677900</v>
      </c>
      <c r="R450" s="32">
        <f t="shared" si="520"/>
        <v>1202968.58</v>
      </c>
      <c r="S450" s="32">
        <f t="shared" si="521"/>
        <v>12188.02</v>
      </c>
      <c r="T450" s="32">
        <f t="shared" si="522"/>
        <v>462743.4</v>
      </c>
      <c r="U450" s="88">
        <v>0</v>
      </c>
      <c r="V450" s="23">
        <v>44561</v>
      </c>
      <c r="W450" s="17" t="s">
        <v>59</v>
      </c>
      <c r="X450" s="17"/>
      <c r="Y450" s="17"/>
      <c r="Z450" s="17"/>
      <c r="AA450" s="17"/>
      <c r="AB450" s="17"/>
      <c r="AC450" s="17"/>
      <c r="AD450" s="22">
        <f t="shared" si="523"/>
        <v>35.700000000000003</v>
      </c>
      <c r="AE450" s="22">
        <f t="shared" si="474"/>
        <v>1215156.6000000001</v>
      </c>
      <c r="AF450" s="22"/>
      <c r="AG450" s="22"/>
      <c r="AH450" s="22">
        <f t="shared" si="475"/>
        <v>1202968.58</v>
      </c>
      <c r="AI450" s="22">
        <f t="shared" si="476"/>
        <v>12188.02</v>
      </c>
      <c r="AJ450" s="22">
        <f t="shared" si="477"/>
        <v>462743.4</v>
      </c>
      <c r="AK450" s="22">
        <f t="shared" si="524"/>
        <v>1677900</v>
      </c>
      <c r="AL450" s="22">
        <f t="shared" si="525"/>
        <v>0</v>
      </c>
      <c r="AM450" s="22">
        <f t="shared" si="478"/>
        <v>0</v>
      </c>
      <c r="AN450" s="22">
        <f t="shared" si="479"/>
        <v>0</v>
      </c>
      <c r="AO450" s="22">
        <f t="shared" si="480"/>
        <v>0</v>
      </c>
      <c r="AP450" s="22">
        <f t="shared" si="481"/>
        <v>0</v>
      </c>
      <c r="AQ450" s="22">
        <f t="shared" si="526"/>
        <v>0</v>
      </c>
      <c r="AR450" s="17"/>
      <c r="AS450" s="17"/>
      <c r="AT450" s="17"/>
      <c r="AU450" s="17"/>
      <c r="AV450" s="17"/>
      <c r="AW450" s="50"/>
      <c r="AX450" s="17"/>
      <c r="AY450" s="17"/>
      <c r="AZ450" s="17"/>
      <c r="BA450" s="17"/>
      <c r="BB450" s="17"/>
      <c r="BC450" s="17"/>
    </row>
    <row r="451" spans="1:55" s="3" customFormat="1" hidden="1" x14ac:dyDescent="0.25">
      <c r="A451" s="50"/>
      <c r="B451" s="146" t="s">
        <v>85</v>
      </c>
      <c r="C451" s="19" t="s">
        <v>58</v>
      </c>
      <c r="D451" s="17"/>
      <c r="E451" s="53"/>
      <c r="F451" s="56"/>
      <c r="G451" s="53"/>
      <c r="H451" s="75"/>
      <c r="I451" s="57">
        <v>2</v>
      </c>
      <c r="J451" s="76">
        <v>1</v>
      </c>
      <c r="K451" s="66">
        <v>2</v>
      </c>
      <c r="L451" s="22">
        <v>47.9</v>
      </c>
      <c r="M451" s="28">
        <v>34038</v>
      </c>
      <c r="N451" s="87">
        <v>47000</v>
      </c>
      <c r="O451" s="60">
        <f t="shared" si="518"/>
        <v>0.98997000000000002</v>
      </c>
      <c r="P451" s="60">
        <v>1.0030000000000001E-2</v>
      </c>
      <c r="Q451" s="32">
        <f t="shared" si="519"/>
        <v>2251300</v>
      </c>
      <c r="R451" s="32">
        <f t="shared" si="520"/>
        <v>1614067.09</v>
      </c>
      <c r="S451" s="32">
        <f t="shared" si="521"/>
        <v>16353.11</v>
      </c>
      <c r="T451" s="32">
        <f t="shared" si="522"/>
        <v>620879.80000000005</v>
      </c>
      <c r="U451" s="88">
        <v>0</v>
      </c>
      <c r="V451" s="23">
        <v>44561</v>
      </c>
      <c r="W451" s="17" t="s">
        <v>59</v>
      </c>
      <c r="X451" s="17"/>
      <c r="Y451" s="17"/>
      <c r="Z451" s="17"/>
      <c r="AA451" s="17"/>
      <c r="AB451" s="17"/>
      <c r="AC451" s="17"/>
      <c r="AD451" s="22">
        <f t="shared" si="523"/>
        <v>47.9</v>
      </c>
      <c r="AE451" s="22">
        <f t="shared" si="474"/>
        <v>1630420.2</v>
      </c>
      <c r="AF451" s="22"/>
      <c r="AG451" s="22"/>
      <c r="AH451" s="22">
        <f t="shared" si="475"/>
        <v>1614067.09</v>
      </c>
      <c r="AI451" s="22">
        <f t="shared" si="476"/>
        <v>16353.11</v>
      </c>
      <c r="AJ451" s="22">
        <f t="shared" si="477"/>
        <v>620879.80000000005</v>
      </c>
      <c r="AK451" s="22">
        <f t="shared" si="524"/>
        <v>2251300</v>
      </c>
      <c r="AL451" s="22">
        <f t="shared" si="525"/>
        <v>0</v>
      </c>
      <c r="AM451" s="22">
        <f t="shared" si="478"/>
        <v>0</v>
      </c>
      <c r="AN451" s="22">
        <f t="shared" si="479"/>
        <v>0</v>
      </c>
      <c r="AO451" s="22">
        <f t="shared" si="480"/>
        <v>0</v>
      </c>
      <c r="AP451" s="22">
        <f t="shared" si="481"/>
        <v>0</v>
      </c>
      <c r="AQ451" s="22">
        <f t="shared" si="526"/>
        <v>0</v>
      </c>
      <c r="AR451" s="17"/>
      <c r="AS451" s="17"/>
      <c r="AT451" s="17"/>
      <c r="AU451" s="17"/>
      <c r="AV451" s="17"/>
      <c r="AW451" s="50"/>
      <c r="AX451" s="17"/>
      <c r="AY451" s="17"/>
      <c r="AZ451" s="17"/>
      <c r="BA451" s="17"/>
      <c r="BB451" s="17"/>
      <c r="BC451" s="17"/>
    </row>
    <row r="452" spans="1:55" s="3" customFormat="1" hidden="1" x14ac:dyDescent="0.25">
      <c r="A452" s="50"/>
      <c r="B452" s="146" t="s">
        <v>70</v>
      </c>
      <c r="C452" s="52"/>
      <c r="D452" s="17" t="s">
        <v>62</v>
      </c>
      <c r="E452" s="53"/>
      <c r="F452" s="56"/>
      <c r="G452" s="53"/>
      <c r="H452" s="75"/>
      <c r="I452" s="57">
        <v>4</v>
      </c>
      <c r="J452" s="76">
        <v>1</v>
      </c>
      <c r="K452" s="66">
        <v>2</v>
      </c>
      <c r="L452" s="22">
        <v>46.4</v>
      </c>
      <c r="M452" s="28">
        <v>34038</v>
      </c>
      <c r="N452" s="87">
        <v>47000</v>
      </c>
      <c r="O452" s="60">
        <f t="shared" si="518"/>
        <v>0.98997000000000002</v>
      </c>
      <c r="P452" s="60">
        <v>1.0030000000000001E-2</v>
      </c>
      <c r="Q452" s="32">
        <f t="shared" si="519"/>
        <v>2180800</v>
      </c>
      <c r="R452" s="32">
        <f t="shared" si="520"/>
        <v>1563522.19</v>
      </c>
      <c r="S452" s="32">
        <f t="shared" si="521"/>
        <v>15841.01</v>
      </c>
      <c r="T452" s="32">
        <f t="shared" si="522"/>
        <v>601436.80000000005</v>
      </c>
      <c r="U452" s="88">
        <v>0</v>
      </c>
      <c r="V452" s="23">
        <v>44561</v>
      </c>
      <c r="W452" s="17"/>
      <c r="X452" s="17" t="s">
        <v>59</v>
      </c>
      <c r="Y452" s="17"/>
      <c r="Z452" s="17"/>
      <c r="AA452" s="17"/>
      <c r="AB452" s="17"/>
      <c r="AC452" s="17"/>
      <c r="AD452" s="22">
        <f t="shared" si="523"/>
        <v>0</v>
      </c>
      <c r="AE452" s="22">
        <f t="shared" si="474"/>
        <v>0</v>
      </c>
      <c r="AF452" s="22"/>
      <c r="AG452" s="22"/>
      <c r="AH452" s="22">
        <f t="shared" si="475"/>
        <v>0</v>
      </c>
      <c r="AI452" s="22">
        <f t="shared" si="476"/>
        <v>0</v>
      </c>
      <c r="AJ452" s="22">
        <f t="shared" si="477"/>
        <v>0</v>
      </c>
      <c r="AK452" s="22">
        <f t="shared" si="524"/>
        <v>0</v>
      </c>
      <c r="AL452" s="22">
        <f t="shared" si="525"/>
        <v>46.4</v>
      </c>
      <c r="AM452" s="22">
        <f t="shared" si="478"/>
        <v>1579363.2</v>
      </c>
      <c r="AN452" s="22">
        <f t="shared" si="479"/>
        <v>1563522.19</v>
      </c>
      <c r="AO452" s="22">
        <f t="shared" si="480"/>
        <v>15841.01</v>
      </c>
      <c r="AP452" s="22">
        <f t="shared" si="481"/>
        <v>601436.80000000005</v>
      </c>
      <c r="AQ452" s="22">
        <f t="shared" si="526"/>
        <v>2180800</v>
      </c>
      <c r="AR452" s="17"/>
      <c r="AS452" s="17"/>
      <c r="AT452" s="17"/>
      <c r="AU452" s="17"/>
      <c r="AV452" s="17"/>
      <c r="AW452" s="50"/>
      <c r="AX452" s="17"/>
      <c r="AY452" s="17"/>
      <c r="AZ452" s="17"/>
      <c r="BA452" s="17"/>
      <c r="BB452" s="17"/>
      <c r="BC452" s="17"/>
    </row>
    <row r="453" spans="1:55" s="3" customFormat="1" hidden="1" x14ac:dyDescent="0.25">
      <c r="A453" s="50"/>
      <c r="B453" s="146" t="s">
        <v>86</v>
      </c>
      <c r="C453" s="19" t="s">
        <v>58</v>
      </c>
      <c r="D453" s="17"/>
      <c r="E453" s="53"/>
      <c r="F453" s="56"/>
      <c r="G453" s="53"/>
      <c r="H453" s="75"/>
      <c r="I453" s="57">
        <v>2</v>
      </c>
      <c r="J453" s="76">
        <v>1</v>
      </c>
      <c r="K453" s="66">
        <v>2</v>
      </c>
      <c r="L453" s="22">
        <v>44.8</v>
      </c>
      <c r="M453" s="28">
        <v>34038</v>
      </c>
      <c r="N453" s="87">
        <v>47000</v>
      </c>
      <c r="O453" s="60">
        <f t="shared" si="518"/>
        <v>0.98997000000000002</v>
      </c>
      <c r="P453" s="60">
        <v>1.0030000000000001E-2</v>
      </c>
      <c r="Q453" s="32">
        <f t="shared" si="519"/>
        <v>2105600</v>
      </c>
      <c r="R453" s="32">
        <f t="shared" si="520"/>
        <v>1509607.63</v>
      </c>
      <c r="S453" s="32">
        <f t="shared" si="521"/>
        <v>15294.77</v>
      </c>
      <c r="T453" s="32">
        <f t="shared" si="522"/>
        <v>580697.59999999998</v>
      </c>
      <c r="U453" s="88">
        <v>0</v>
      </c>
      <c r="V453" s="23">
        <v>44561</v>
      </c>
      <c r="W453" s="17" t="s">
        <v>59</v>
      </c>
      <c r="X453" s="17"/>
      <c r="Y453" s="17"/>
      <c r="Z453" s="17"/>
      <c r="AA453" s="17"/>
      <c r="AB453" s="17"/>
      <c r="AC453" s="17"/>
      <c r="AD453" s="22">
        <f t="shared" si="523"/>
        <v>44.8</v>
      </c>
      <c r="AE453" s="22">
        <f t="shared" si="474"/>
        <v>1524902.4</v>
      </c>
      <c r="AF453" s="22"/>
      <c r="AG453" s="22"/>
      <c r="AH453" s="22">
        <f t="shared" si="475"/>
        <v>1509607.63</v>
      </c>
      <c r="AI453" s="22">
        <f t="shared" si="476"/>
        <v>15294.77</v>
      </c>
      <c r="AJ453" s="22">
        <f t="shared" si="477"/>
        <v>580697.59999999998</v>
      </c>
      <c r="AK453" s="22">
        <f t="shared" si="524"/>
        <v>2105600</v>
      </c>
      <c r="AL453" s="22">
        <f t="shared" si="525"/>
        <v>0</v>
      </c>
      <c r="AM453" s="22">
        <f t="shared" si="478"/>
        <v>0</v>
      </c>
      <c r="AN453" s="22">
        <f t="shared" si="479"/>
        <v>0</v>
      </c>
      <c r="AO453" s="22">
        <f t="shared" si="480"/>
        <v>0</v>
      </c>
      <c r="AP453" s="22">
        <f t="shared" si="481"/>
        <v>0</v>
      </c>
      <c r="AQ453" s="22">
        <f t="shared" si="526"/>
        <v>0</v>
      </c>
      <c r="AR453" s="17"/>
      <c r="AS453" s="17"/>
      <c r="AT453" s="17"/>
      <c r="AU453" s="17"/>
      <c r="AV453" s="17"/>
      <c r="AW453" s="50"/>
      <c r="AX453" s="17"/>
      <c r="AY453" s="17"/>
      <c r="AZ453" s="17"/>
      <c r="BA453" s="17"/>
      <c r="BB453" s="17"/>
      <c r="BC453" s="17"/>
    </row>
    <row r="454" spans="1:55" s="3" customFormat="1" hidden="1" x14ac:dyDescent="0.25">
      <c r="A454" s="50"/>
      <c r="B454" s="51" t="s">
        <v>87</v>
      </c>
      <c r="C454" s="52"/>
      <c r="D454" s="17" t="s">
        <v>62</v>
      </c>
      <c r="E454" s="53"/>
      <c r="F454" s="56"/>
      <c r="G454" s="53"/>
      <c r="H454" s="75"/>
      <c r="I454" s="57">
        <v>3</v>
      </c>
      <c r="J454" s="76">
        <v>1</v>
      </c>
      <c r="K454" s="66">
        <v>1</v>
      </c>
      <c r="L454" s="22">
        <v>35.5</v>
      </c>
      <c r="M454" s="28">
        <v>34038</v>
      </c>
      <c r="N454" s="87">
        <v>47000</v>
      </c>
      <c r="O454" s="60">
        <f t="shared" si="518"/>
        <v>0.98997000000000002</v>
      </c>
      <c r="P454" s="60">
        <v>1.0030000000000001E-2</v>
      </c>
      <c r="Q454" s="32">
        <f t="shared" si="519"/>
        <v>1668500</v>
      </c>
      <c r="R454" s="32">
        <f t="shared" si="520"/>
        <v>1196229.26</v>
      </c>
      <c r="S454" s="32">
        <f t="shared" si="521"/>
        <v>12119.74</v>
      </c>
      <c r="T454" s="32">
        <f t="shared" si="522"/>
        <v>460151</v>
      </c>
      <c r="U454" s="88">
        <v>0</v>
      </c>
      <c r="V454" s="23">
        <v>44561</v>
      </c>
      <c r="W454" s="17"/>
      <c r="X454" s="17" t="s">
        <v>59</v>
      </c>
      <c r="Y454" s="17"/>
      <c r="Z454" s="17"/>
      <c r="AA454" s="17"/>
      <c r="AB454" s="17"/>
      <c r="AC454" s="17"/>
      <c r="AD454" s="22">
        <f t="shared" si="523"/>
        <v>0</v>
      </c>
      <c r="AE454" s="22">
        <f t="shared" si="474"/>
        <v>0</v>
      </c>
      <c r="AF454" s="22"/>
      <c r="AG454" s="22"/>
      <c r="AH454" s="22">
        <f t="shared" si="475"/>
        <v>0</v>
      </c>
      <c r="AI454" s="22">
        <f t="shared" si="476"/>
        <v>0</v>
      </c>
      <c r="AJ454" s="22">
        <f t="shared" si="477"/>
        <v>0</v>
      </c>
      <c r="AK454" s="22">
        <f t="shared" si="524"/>
        <v>0</v>
      </c>
      <c r="AL454" s="22">
        <f t="shared" si="525"/>
        <v>35.5</v>
      </c>
      <c r="AM454" s="22">
        <f t="shared" si="478"/>
        <v>1208349</v>
      </c>
      <c r="AN454" s="22">
        <f t="shared" si="479"/>
        <v>1196229.26</v>
      </c>
      <c r="AO454" s="22">
        <f t="shared" si="480"/>
        <v>12119.74</v>
      </c>
      <c r="AP454" s="22">
        <f t="shared" si="481"/>
        <v>460151</v>
      </c>
      <c r="AQ454" s="22">
        <f t="shared" si="526"/>
        <v>1668500</v>
      </c>
      <c r="AR454" s="17"/>
      <c r="AS454" s="17"/>
      <c r="AT454" s="17"/>
      <c r="AU454" s="17"/>
      <c r="AV454" s="17"/>
      <c r="AW454" s="50"/>
      <c r="AX454" s="17"/>
      <c r="AY454" s="17"/>
      <c r="AZ454" s="17"/>
      <c r="BA454" s="17"/>
      <c r="BB454" s="17"/>
      <c r="BC454" s="17"/>
    </row>
    <row r="455" spans="1:55" s="3" customFormat="1" hidden="1" x14ac:dyDescent="0.25">
      <c r="A455" s="50"/>
      <c r="B455" s="51" t="s">
        <v>71</v>
      </c>
      <c r="C455" s="19" t="s">
        <v>58</v>
      </c>
      <c r="D455" s="17"/>
      <c r="E455" s="53"/>
      <c r="F455" s="56"/>
      <c r="G455" s="53"/>
      <c r="H455" s="75"/>
      <c r="I455" s="57">
        <v>2</v>
      </c>
      <c r="J455" s="76">
        <v>1</v>
      </c>
      <c r="K455" s="66">
        <v>2</v>
      </c>
      <c r="L455" s="22">
        <v>48.2</v>
      </c>
      <c r="M455" s="28">
        <v>34038</v>
      </c>
      <c r="N455" s="87">
        <v>47000</v>
      </c>
      <c r="O455" s="60">
        <f t="shared" si="518"/>
        <v>0.98997000000000002</v>
      </c>
      <c r="P455" s="60">
        <v>1.0030000000000001E-2</v>
      </c>
      <c r="Q455" s="32">
        <f t="shared" si="519"/>
        <v>2265400</v>
      </c>
      <c r="R455" s="32">
        <f t="shared" si="520"/>
        <v>1624176.07</v>
      </c>
      <c r="S455" s="32">
        <f t="shared" si="521"/>
        <v>16455.53</v>
      </c>
      <c r="T455" s="32">
        <f t="shared" si="522"/>
        <v>624768.4</v>
      </c>
      <c r="U455" s="88">
        <v>0</v>
      </c>
      <c r="V455" s="23">
        <v>44561</v>
      </c>
      <c r="W455" s="17" t="s">
        <v>59</v>
      </c>
      <c r="X455" s="17"/>
      <c r="Y455" s="17"/>
      <c r="Z455" s="17"/>
      <c r="AA455" s="17"/>
      <c r="AB455" s="17"/>
      <c r="AC455" s="17"/>
      <c r="AD455" s="22">
        <f t="shared" si="523"/>
        <v>48.2</v>
      </c>
      <c r="AE455" s="22">
        <f t="shared" si="474"/>
        <v>1640631.6</v>
      </c>
      <c r="AF455" s="22"/>
      <c r="AG455" s="22"/>
      <c r="AH455" s="22">
        <f t="shared" si="475"/>
        <v>1624176.07</v>
      </c>
      <c r="AI455" s="22">
        <f t="shared" si="476"/>
        <v>16455.53</v>
      </c>
      <c r="AJ455" s="22">
        <f t="shared" si="477"/>
        <v>624768.4</v>
      </c>
      <c r="AK455" s="22">
        <f t="shared" si="524"/>
        <v>2265400</v>
      </c>
      <c r="AL455" s="22">
        <f t="shared" si="525"/>
        <v>0</v>
      </c>
      <c r="AM455" s="22">
        <f t="shared" si="478"/>
        <v>0</v>
      </c>
      <c r="AN455" s="22">
        <f t="shared" si="479"/>
        <v>0</v>
      </c>
      <c r="AO455" s="22">
        <f t="shared" si="480"/>
        <v>0</v>
      </c>
      <c r="AP455" s="22">
        <f t="shared" si="481"/>
        <v>0</v>
      </c>
      <c r="AQ455" s="22">
        <f t="shared" si="526"/>
        <v>0</v>
      </c>
      <c r="AR455" s="17"/>
      <c r="AS455" s="17"/>
      <c r="AT455" s="17"/>
      <c r="AU455" s="17"/>
      <c r="AV455" s="17"/>
      <c r="AW455" s="50"/>
      <c r="AX455" s="17"/>
      <c r="AY455" s="17"/>
      <c r="AZ455" s="17"/>
      <c r="BA455" s="17"/>
      <c r="BB455" s="17"/>
      <c r="BC455" s="17"/>
    </row>
    <row r="456" spans="1:55" s="3" customFormat="1" hidden="1" x14ac:dyDescent="0.25">
      <c r="A456" s="50"/>
      <c r="B456" s="51" t="s">
        <v>88</v>
      </c>
      <c r="C456" s="19" t="s">
        <v>58</v>
      </c>
      <c r="D456" s="17"/>
      <c r="E456" s="53"/>
      <c r="F456" s="56"/>
      <c r="G456" s="53"/>
      <c r="H456" s="75"/>
      <c r="I456" s="57">
        <v>3</v>
      </c>
      <c r="J456" s="76">
        <v>1</v>
      </c>
      <c r="K456" s="66">
        <v>2</v>
      </c>
      <c r="L456" s="22">
        <v>46.9</v>
      </c>
      <c r="M456" s="28">
        <v>34038</v>
      </c>
      <c r="N456" s="87">
        <v>47000</v>
      </c>
      <c r="O456" s="60">
        <f t="shared" si="518"/>
        <v>0.98997000000000002</v>
      </c>
      <c r="P456" s="60">
        <v>1.0030000000000001E-2</v>
      </c>
      <c r="Q456" s="32">
        <f t="shared" si="519"/>
        <v>2204300</v>
      </c>
      <c r="R456" s="32">
        <f t="shared" si="520"/>
        <v>1580370.49</v>
      </c>
      <c r="S456" s="32">
        <f t="shared" si="521"/>
        <v>16011.71</v>
      </c>
      <c r="T456" s="32">
        <f t="shared" si="522"/>
        <v>607917.80000000005</v>
      </c>
      <c r="U456" s="88">
        <v>0</v>
      </c>
      <c r="V456" s="23">
        <v>44561</v>
      </c>
      <c r="W456" s="17" t="s">
        <v>59</v>
      </c>
      <c r="X456" s="17"/>
      <c r="Y456" s="17"/>
      <c r="Z456" s="17"/>
      <c r="AA456" s="17"/>
      <c r="AB456" s="17"/>
      <c r="AC456" s="17"/>
      <c r="AD456" s="22">
        <f t="shared" si="523"/>
        <v>46.9</v>
      </c>
      <c r="AE456" s="22">
        <f t="shared" si="474"/>
        <v>1596382.2</v>
      </c>
      <c r="AF456" s="22"/>
      <c r="AG456" s="22"/>
      <c r="AH456" s="22">
        <f t="shared" si="475"/>
        <v>1580370.49</v>
      </c>
      <c r="AI456" s="22">
        <f t="shared" si="476"/>
        <v>16011.71</v>
      </c>
      <c r="AJ456" s="22">
        <f t="shared" si="477"/>
        <v>607917.80000000005</v>
      </c>
      <c r="AK456" s="22">
        <f t="shared" si="524"/>
        <v>2204300</v>
      </c>
      <c r="AL456" s="22">
        <f t="shared" si="525"/>
        <v>0</v>
      </c>
      <c r="AM456" s="22">
        <f t="shared" si="478"/>
        <v>0</v>
      </c>
      <c r="AN456" s="22">
        <f t="shared" si="479"/>
        <v>0</v>
      </c>
      <c r="AO456" s="22">
        <f t="shared" si="480"/>
        <v>0</v>
      </c>
      <c r="AP456" s="22">
        <f t="shared" si="481"/>
        <v>0</v>
      </c>
      <c r="AQ456" s="22">
        <f t="shared" si="526"/>
        <v>0</v>
      </c>
      <c r="AR456" s="17"/>
      <c r="AS456" s="17"/>
      <c r="AT456" s="17"/>
      <c r="AU456" s="17"/>
      <c r="AV456" s="17"/>
      <c r="AW456" s="50"/>
      <c r="AX456" s="17"/>
      <c r="AY456" s="17"/>
      <c r="AZ456" s="17"/>
      <c r="BA456" s="17"/>
      <c r="BB456" s="17"/>
      <c r="BC456" s="17"/>
    </row>
    <row r="457" spans="1:55" s="3" customFormat="1" ht="15.75" hidden="1" customHeight="1" x14ac:dyDescent="0.25">
      <c r="A457" s="50"/>
      <c r="B457" s="51" t="s">
        <v>72</v>
      </c>
      <c r="C457" s="19" t="s">
        <v>58</v>
      </c>
      <c r="D457" s="17"/>
      <c r="E457" s="53"/>
      <c r="F457" s="56"/>
      <c r="G457" s="53"/>
      <c r="H457" s="75"/>
      <c r="I457" s="57">
        <v>2</v>
      </c>
      <c r="J457" s="76">
        <v>1</v>
      </c>
      <c r="K457" s="66">
        <v>2</v>
      </c>
      <c r="L457" s="22">
        <v>45</v>
      </c>
      <c r="M457" s="28">
        <v>34038</v>
      </c>
      <c r="N457" s="87">
        <v>47000</v>
      </c>
      <c r="O457" s="60">
        <f t="shared" si="518"/>
        <v>0.98997000000000002</v>
      </c>
      <c r="P457" s="60">
        <v>1.0030000000000001E-2</v>
      </c>
      <c r="Q457" s="32">
        <f t="shared" si="519"/>
        <v>2115000</v>
      </c>
      <c r="R457" s="32">
        <f t="shared" si="520"/>
        <v>1516346.95</v>
      </c>
      <c r="S457" s="32">
        <f t="shared" si="521"/>
        <v>15363.05</v>
      </c>
      <c r="T457" s="32">
        <f t="shared" si="522"/>
        <v>583290</v>
      </c>
      <c r="U457" s="88">
        <v>0</v>
      </c>
      <c r="V457" s="23">
        <v>44561</v>
      </c>
      <c r="W457" s="17" t="s">
        <v>59</v>
      </c>
      <c r="X457" s="17"/>
      <c r="Y457" s="17"/>
      <c r="Z457" s="17"/>
      <c r="AA457" s="17"/>
      <c r="AB457" s="17"/>
      <c r="AC457" s="17"/>
      <c r="AD457" s="22">
        <f t="shared" si="523"/>
        <v>45</v>
      </c>
      <c r="AE457" s="22">
        <f t="shared" si="474"/>
        <v>1531710</v>
      </c>
      <c r="AF457" s="22"/>
      <c r="AG457" s="22"/>
      <c r="AH457" s="22">
        <f t="shared" si="475"/>
        <v>1516346.95</v>
      </c>
      <c r="AI457" s="22">
        <f t="shared" si="476"/>
        <v>15363.05</v>
      </c>
      <c r="AJ457" s="22">
        <f t="shared" si="477"/>
        <v>583290</v>
      </c>
      <c r="AK457" s="22">
        <f t="shared" si="524"/>
        <v>2115000</v>
      </c>
      <c r="AL457" s="22">
        <f t="shared" si="525"/>
        <v>0</v>
      </c>
      <c r="AM457" s="22">
        <f t="shared" si="478"/>
        <v>0</v>
      </c>
      <c r="AN457" s="22">
        <f t="shared" si="479"/>
        <v>0</v>
      </c>
      <c r="AO457" s="22">
        <f t="shared" si="480"/>
        <v>0</v>
      </c>
      <c r="AP457" s="22">
        <f t="shared" si="481"/>
        <v>0</v>
      </c>
      <c r="AQ457" s="22">
        <f t="shared" si="526"/>
        <v>0</v>
      </c>
      <c r="AR457" s="17"/>
      <c r="AS457" s="17"/>
      <c r="AT457" s="17"/>
      <c r="AU457" s="17"/>
      <c r="AV457" s="17"/>
      <c r="AW457" s="50"/>
      <c r="AX457" s="17"/>
      <c r="AY457" s="17"/>
      <c r="AZ457" s="17"/>
      <c r="BA457" s="17"/>
      <c r="BB457" s="17"/>
      <c r="BC457" s="17"/>
    </row>
    <row r="458" spans="1:55" s="35" customFormat="1" hidden="1" x14ac:dyDescent="0.25">
      <c r="A458" s="48">
        <v>13</v>
      </c>
      <c r="B458" s="49" t="s">
        <v>184</v>
      </c>
      <c r="C458" s="40"/>
      <c r="D458" s="24"/>
      <c r="E458" s="41">
        <v>5</v>
      </c>
      <c r="F458" s="42">
        <v>138.30000000000001</v>
      </c>
      <c r="G458" s="41"/>
      <c r="H458" s="43"/>
      <c r="I458" s="68">
        <f>SUM(I459:I463)</f>
        <v>13</v>
      </c>
      <c r="J458" s="68">
        <f t="shared" ref="J458:L458" si="527">SUM(J459:J463)</f>
        <v>5</v>
      </c>
      <c r="K458" s="68">
        <f t="shared" si="527"/>
        <v>7</v>
      </c>
      <c r="L458" s="69">
        <f t="shared" si="527"/>
        <v>138.30000000000001</v>
      </c>
      <c r="M458" s="45"/>
      <c r="N458" s="46"/>
      <c r="O458" s="45"/>
      <c r="P458" s="45"/>
      <c r="Q458" s="69">
        <f t="shared" ref="Q458:U458" si="528">SUM(Q459:Q463)</f>
        <v>6500100</v>
      </c>
      <c r="R458" s="69">
        <f t="shared" si="528"/>
        <v>4660239.63</v>
      </c>
      <c r="S458" s="69">
        <f t="shared" si="528"/>
        <v>47215.77</v>
      </c>
      <c r="T458" s="69">
        <f t="shared" si="528"/>
        <v>1792644.6</v>
      </c>
      <c r="U458" s="69">
        <f t="shared" si="528"/>
        <v>0</v>
      </c>
      <c r="V458" s="23">
        <v>44561</v>
      </c>
      <c r="W458" s="24"/>
      <c r="X458" s="24"/>
      <c r="Y458" s="24"/>
      <c r="Z458" s="24"/>
      <c r="AA458" s="24"/>
      <c r="AB458" s="24"/>
      <c r="AC458" s="24"/>
      <c r="AD458" s="69">
        <f t="shared" ref="AD458:AZ458" si="529">SUM(AD459:AD463)</f>
        <v>138.30000000000001</v>
      </c>
      <c r="AE458" s="22">
        <f t="shared" si="474"/>
        <v>4707455.4000000004</v>
      </c>
      <c r="AF458" s="22"/>
      <c r="AG458" s="22"/>
      <c r="AH458" s="22">
        <f t="shared" si="475"/>
        <v>4660239.62</v>
      </c>
      <c r="AI458" s="22">
        <f t="shared" si="476"/>
        <v>47215.78</v>
      </c>
      <c r="AJ458" s="22">
        <f t="shared" si="477"/>
        <v>1792644.6</v>
      </c>
      <c r="AK458" s="69">
        <f t="shared" si="529"/>
        <v>6500100</v>
      </c>
      <c r="AL458" s="69">
        <f t="shared" si="529"/>
        <v>0</v>
      </c>
      <c r="AM458" s="22">
        <f t="shared" si="478"/>
        <v>0</v>
      </c>
      <c r="AN458" s="22">
        <f t="shared" si="479"/>
        <v>0</v>
      </c>
      <c r="AO458" s="22">
        <f t="shared" si="480"/>
        <v>0</v>
      </c>
      <c r="AP458" s="22">
        <f t="shared" si="481"/>
        <v>0</v>
      </c>
      <c r="AQ458" s="69">
        <f t="shared" si="529"/>
        <v>0</v>
      </c>
      <c r="AR458" s="69">
        <f t="shared" si="529"/>
        <v>0</v>
      </c>
      <c r="AS458" s="69">
        <f t="shared" si="529"/>
        <v>0</v>
      </c>
      <c r="AT458" s="69">
        <f t="shared" si="529"/>
        <v>0</v>
      </c>
      <c r="AU458" s="69">
        <f t="shared" si="529"/>
        <v>0</v>
      </c>
      <c r="AV458" s="69">
        <f t="shared" si="529"/>
        <v>0</v>
      </c>
      <c r="AW458" s="69">
        <f t="shared" si="529"/>
        <v>0</v>
      </c>
      <c r="AX458" s="69">
        <f t="shared" si="529"/>
        <v>0</v>
      </c>
      <c r="AY458" s="69">
        <f t="shared" si="529"/>
        <v>0</v>
      </c>
      <c r="AZ458" s="69">
        <f t="shared" si="529"/>
        <v>0</v>
      </c>
      <c r="BA458" s="24"/>
      <c r="BB458" s="24"/>
      <c r="BC458" s="24"/>
    </row>
    <row r="459" spans="1:55" s="3" customFormat="1" hidden="1" x14ac:dyDescent="0.25">
      <c r="A459" s="50"/>
      <c r="B459" s="144" t="s">
        <v>57</v>
      </c>
      <c r="C459" s="19" t="s">
        <v>58</v>
      </c>
      <c r="D459" s="17"/>
      <c r="E459" s="53"/>
      <c r="F459" s="56"/>
      <c r="G459" s="53"/>
      <c r="H459" s="75"/>
      <c r="I459" s="57">
        <v>1</v>
      </c>
      <c r="J459" s="76">
        <v>1</v>
      </c>
      <c r="K459" s="66">
        <v>1</v>
      </c>
      <c r="L459" s="134">
        <v>10.6</v>
      </c>
      <c r="M459" s="28">
        <v>34038</v>
      </c>
      <c r="N459" s="87">
        <v>47000</v>
      </c>
      <c r="O459" s="60">
        <f t="shared" ref="O459:O463" si="530">100%-P459</f>
        <v>0.98997000000000002</v>
      </c>
      <c r="P459" s="60">
        <v>1.0030000000000001E-2</v>
      </c>
      <c r="Q459" s="32">
        <f t="shared" ref="Q459:Q463" si="531">L459*N459</f>
        <v>498200</v>
      </c>
      <c r="R459" s="32">
        <f t="shared" ref="R459:R463" si="532">IF(N459&lt;M459,(L459*M459*O459)*N459/M459,L459*M459*O459)</f>
        <v>357183.95</v>
      </c>
      <c r="S459" s="32">
        <f t="shared" ref="S459:S463" si="533">IF(N459&lt;M459,(L459*M459*P459)*N459/M459,L459*M459*P459)</f>
        <v>3618.85</v>
      </c>
      <c r="T459" s="32">
        <f t="shared" ref="T459:T463" si="534">Q459-R459-S459-U459</f>
        <v>137397.20000000001</v>
      </c>
      <c r="U459" s="88">
        <v>0</v>
      </c>
      <c r="V459" s="23">
        <v>44561</v>
      </c>
      <c r="W459" s="17" t="s">
        <v>59</v>
      </c>
      <c r="X459" s="17"/>
      <c r="Y459" s="17"/>
      <c r="Z459" s="17"/>
      <c r="AA459" s="17"/>
      <c r="AB459" s="17"/>
      <c r="AC459" s="17"/>
      <c r="AD459" s="22">
        <f t="shared" ref="AD459:AD463" si="535">IF(W459&gt;0,L459,0)</f>
        <v>10.6</v>
      </c>
      <c r="AE459" s="22">
        <f t="shared" si="474"/>
        <v>360802.8</v>
      </c>
      <c r="AF459" s="22"/>
      <c r="AG459" s="22"/>
      <c r="AH459" s="22">
        <f t="shared" si="475"/>
        <v>357183.95</v>
      </c>
      <c r="AI459" s="22">
        <f t="shared" si="476"/>
        <v>3618.85</v>
      </c>
      <c r="AJ459" s="22">
        <f t="shared" si="477"/>
        <v>137397.20000000001</v>
      </c>
      <c r="AK459" s="22">
        <f t="shared" ref="AK459:AK463" si="536">IF(W459&gt;0,Q459,0)</f>
        <v>498200</v>
      </c>
      <c r="AL459" s="22">
        <f>IF(X459&gt;0,L459,0)</f>
        <v>0</v>
      </c>
      <c r="AM459" s="22">
        <f t="shared" si="478"/>
        <v>0</v>
      </c>
      <c r="AN459" s="22">
        <f t="shared" si="479"/>
        <v>0</v>
      </c>
      <c r="AO459" s="22">
        <f t="shared" si="480"/>
        <v>0</v>
      </c>
      <c r="AP459" s="22">
        <f t="shared" si="481"/>
        <v>0</v>
      </c>
      <c r="AQ459" s="22">
        <f>IF(X459&gt;0,Q459,0)</f>
        <v>0</v>
      </c>
      <c r="AR459" s="17"/>
      <c r="AS459" s="17"/>
      <c r="AT459" s="17"/>
      <c r="AU459" s="17"/>
      <c r="AV459" s="17"/>
      <c r="AW459" s="50"/>
      <c r="AX459" s="17"/>
      <c r="AY459" s="17"/>
      <c r="AZ459" s="17"/>
      <c r="BA459" s="17"/>
      <c r="BB459" s="17"/>
      <c r="BC459" s="17"/>
    </row>
    <row r="460" spans="1:55" s="3" customFormat="1" hidden="1" x14ac:dyDescent="0.25">
      <c r="A460" s="50"/>
      <c r="B460" s="144" t="s">
        <v>60</v>
      </c>
      <c r="C460" s="19" t="s">
        <v>58</v>
      </c>
      <c r="D460" s="17"/>
      <c r="E460" s="53"/>
      <c r="F460" s="56"/>
      <c r="G460" s="53"/>
      <c r="H460" s="75"/>
      <c r="I460" s="57">
        <v>1</v>
      </c>
      <c r="J460" s="76">
        <v>1</v>
      </c>
      <c r="K460" s="66">
        <v>1</v>
      </c>
      <c r="L460" s="88">
        <v>17.399999999999999</v>
      </c>
      <c r="M460" s="28">
        <v>34038</v>
      </c>
      <c r="N460" s="87">
        <v>47000</v>
      </c>
      <c r="O460" s="60">
        <f t="shared" si="530"/>
        <v>0.98997000000000002</v>
      </c>
      <c r="P460" s="60">
        <v>1.0030000000000001E-2</v>
      </c>
      <c r="Q460" s="32">
        <f t="shared" si="531"/>
        <v>817800</v>
      </c>
      <c r="R460" s="32">
        <f t="shared" si="532"/>
        <v>586320.81999999995</v>
      </c>
      <c r="S460" s="32">
        <f t="shared" si="533"/>
        <v>5940.38</v>
      </c>
      <c r="T460" s="32">
        <f t="shared" si="534"/>
        <v>225538.8</v>
      </c>
      <c r="U460" s="88">
        <v>0</v>
      </c>
      <c r="V460" s="23">
        <v>44561</v>
      </c>
      <c r="W460" s="17" t="s">
        <v>59</v>
      </c>
      <c r="X460" s="17"/>
      <c r="Y460" s="17"/>
      <c r="Z460" s="17"/>
      <c r="AA460" s="17"/>
      <c r="AB460" s="17"/>
      <c r="AC460" s="17"/>
      <c r="AD460" s="22">
        <f t="shared" si="535"/>
        <v>17.399999999999999</v>
      </c>
      <c r="AE460" s="22">
        <f t="shared" ref="AE460:AE523" si="537">AD460*$AE$10</f>
        <v>592261.19999999995</v>
      </c>
      <c r="AF460" s="22"/>
      <c r="AG460" s="22"/>
      <c r="AH460" s="22">
        <f t="shared" ref="AH460:AH523" si="538">AE460-AI460</f>
        <v>586320.81999999995</v>
      </c>
      <c r="AI460" s="22">
        <f t="shared" ref="AI460:AI523" si="539">AE460*1.003%</f>
        <v>5940.38</v>
      </c>
      <c r="AJ460" s="22">
        <f t="shared" ref="AJ460:AJ523" si="540">AK460-AE460</f>
        <v>225538.8</v>
      </c>
      <c r="AK460" s="22">
        <f t="shared" si="536"/>
        <v>817800</v>
      </c>
      <c r="AL460" s="22">
        <f>IF(X460&gt;0,L460,0)</f>
        <v>0</v>
      </c>
      <c r="AM460" s="22">
        <f t="shared" ref="AM460:AM523" si="541">AL460*$AM$10</f>
        <v>0</v>
      </c>
      <c r="AN460" s="22">
        <f t="shared" ref="AN460:AN523" si="542">AM460-AO460</f>
        <v>0</v>
      </c>
      <c r="AO460" s="22">
        <f t="shared" ref="AO460:AO523" si="543">AM460*1.003%</f>
        <v>0</v>
      </c>
      <c r="AP460" s="22">
        <f t="shared" ref="AP460:AP523" si="544">AQ460-AM460</f>
        <v>0</v>
      </c>
      <c r="AQ460" s="22">
        <f>IF(X460&gt;0,Q460,0)</f>
        <v>0</v>
      </c>
      <c r="AR460" s="17"/>
      <c r="AS460" s="17"/>
      <c r="AT460" s="17"/>
      <c r="AU460" s="17"/>
      <c r="AV460" s="17"/>
      <c r="AW460" s="50"/>
      <c r="AX460" s="17"/>
      <c r="AY460" s="17"/>
      <c r="AZ460" s="17"/>
      <c r="BA460" s="17"/>
      <c r="BB460" s="17"/>
      <c r="BC460" s="17"/>
    </row>
    <row r="461" spans="1:55" s="3" customFormat="1" hidden="1" x14ac:dyDescent="0.25">
      <c r="A461" s="50"/>
      <c r="B461" s="146" t="s">
        <v>61</v>
      </c>
      <c r="C461" s="19" t="s">
        <v>58</v>
      </c>
      <c r="D461" s="17"/>
      <c r="E461" s="53"/>
      <c r="F461" s="56"/>
      <c r="G461" s="53"/>
      <c r="H461" s="75"/>
      <c r="I461" s="57">
        <v>1</v>
      </c>
      <c r="J461" s="76">
        <v>1</v>
      </c>
      <c r="K461" s="66">
        <v>2</v>
      </c>
      <c r="L461" s="134">
        <v>38.299999999999997</v>
      </c>
      <c r="M461" s="28">
        <v>34038</v>
      </c>
      <c r="N461" s="87">
        <v>47000</v>
      </c>
      <c r="O461" s="60">
        <f t="shared" si="530"/>
        <v>0.98997000000000002</v>
      </c>
      <c r="P461" s="60">
        <v>1.0030000000000001E-2</v>
      </c>
      <c r="Q461" s="32">
        <f t="shared" si="531"/>
        <v>1800100</v>
      </c>
      <c r="R461" s="32">
        <f t="shared" si="532"/>
        <v>1290579.74</v>
      </c>
      <c r="S461" s="32">
        <f t="shared" si="533"/>
        <v>13075.66</v>
      </c>
      <c r="T461" s="32">
        <f t="shared" si="534"/>
        <v>496444.6</v>
      </c>
      <c r="U461" s="88">
        <v>0</v>
      </c>
      <c r="V461" s="23">
        <v>44561</v>
      </c>
      <c r="W461" s="17" t="s">
        <v>59</v>
      </c>
      <c r="X461" s="17"/>
      <c r="Y461" s="17"/>
      <c r="Z461" s="17"/>
      <c r="AA461" s="17"/>
      <c r="AB461" s="17"/>
      <c r="AC461" s="17"/>
      <c r="AD461" s="22">
        <f t="shared" si="535"/>
        <v>38.299999999999997</v>
      </c>
      <c r="AE461" s="22">
        <f t="shared" si="537"/>
        <v>1303655.3999999999</v>
      </c>
      <c r="AF461" s="22"/>
      <c r="AG461" s="22"/>
      <c r="AH461" s="22">
        <f t="shared" si="538"/>
        <v>1290579.74</v>
      </c>
      <c r="AI461" s="22">
        <f t="shared" si="539"/>
        <v>13075.66</v>
      </c>
      <c r="AJ461" s="22">
        <f t="shared" si="540"/>
        <v>496444.6</v>
      </c>
      <c r="AK461" s="22">
        <f t="shared" si="536"/>
        <v>1800100</v>
      </c>
      <c r="AL461" s="22">
        <f>IF(X461&gt;0,L461,0)</f>
        <v>0</v>
      </c>
      <c r="AM461" s="22">
        <f t="shared" si="541"/>
        <v>0</v>
      </c>
      <c r="AN461" s="22">
        <f t="shared" si="542"/>
        <v>0</v>
      </c>
      <c r="AO461" s="22">
        <f t="shared" si="543"/>
        <v>0</v>
      </c>
      <c r="AP461" s="22">
        <f t="shared" si="544"/>
        <v>0</v>
      </c>
      <c r="AQ461" s="22">
        <f>IF(X461&gt;0,Q461,0)</f>
        <v>0</v>
      </c>
      <c r="AR461" s="17"/>
      <c r="AS461" s="17"/>
      <c r="AT461" s="17"/>
      <c r="AU461" s="17"/>
      <c r="AV461" s="17"/>
      <c r="AW461" s="50"/>
      <c r="AX461" s="17"/>
      <c r="AY461" s="17"/>
      <c r="AZ461" s="17"/>
      <c r="BA461" s="17"/>
      <c r="BB461" s="17"/>
      <c r="BC461" s="17"/>
    </row>
    <row r="462" spans="1:55" s="3" customFormat="1" hidden="1" x14ac:dyDescent="0.25">
      <c r="A462" s="50"/>
      <c r="B462" s="146" t="s">
        <v>64</v>
      </c>
      <c r="C462" s="19" t="s">
        <v>58</v>
      </c>
      <c r="D462" s="17"/>
      <c r="E462" s="53"/>
      <c r="F462" s="56"/>
      <c r="G462" s="53"/>
      <c r="H462" s="75"/>
      <c r="I462" s="57">
        <v>1</v>
      </c>
      <c r="J462" s="76">
        <v>1</v>
      </c>
      <c r="K462" s="66">
        <v>2</v>
      </c>
      <c r="L462" s="134">
        <v>29.5</v>
      </c>
      <c r="M462" s="28">
        <v>34038</v>
      </c>
      <c r="N462" s="87">
        <v>47000</v>
      </c>
      <c r="O462" s="60">
        <f t="shared" si="530"/>
        <v>0.98997000000000002</v>
      </c>
      <c r="P462" s="60">
        <v>1.0030000000000001E-2</v>
      </c>
      <c r="Q462" s="32">
        <f t="shared" si="531"/>
        <v>1386500</v>
      </c>
      <c r="R462" s="32">
        <f t="shared" si="532"/>
        <v>994049.67</v>
      </c>
      <c r="S462" s="32">
        <f t="shared" si="533"/>
        <v>10071.33</v>
      </c>
      <c r="T462" s="32">
        <f t="shared" si="534"/>
        <v>382379</v>
      </c>
      <c r="U462" s="88">
        <v>0</v>
      </c>
      <c r="V462" s="23">
        <v>44561</v>
      </c>
      <c r="W462" s="17" t="s">
        <v>59</v>
      </c>
      <c r="X462" s="17"/>
      <c r="Y462" s="17"/>
      <c r="Z462" s="17"/>
      <c r="AA462" s="17"/>
      <c r="AB462" s="17"/>
      <c r="AC462" s="17"/>
      <c r="AD462" s="22">
        <f t="shared" si="535"/>
        <v>29.5</v>
      </c>
      <c r="AE462" s="22">
        <f t="shared" si="537"/>
        <v>1004121</v>
      </c>
      <c r="AF462" s="22"/>
      <c r="AG462" s="22"/>
      <c r="AH462" s="22">
        <f t="shared" si="538"/>
        <v>994049.67</v>
      </c>
      <c r="AI462" s="22">
        <f t="shared" si="539"/>
        <v>10071.33</v>
      </c>
      <c r="AJ462" s="22">
        <f t="shared" si="540"/>
        <v>382379</v>
      </c>
      <c r="AK462" s="22">
        <f t="shared" si="536"/>
        <v>1386500</v>
      </c>
      <c r="AL462" s="22">
        <f>IF(X462&gt;0,L462,0)</f>
        <v>0</v>
      </c>
      <c r="AM462" s="22">
        <f t="shared" si="541"/>
        <v>0</v>
      </c>
      <c r="AN462" s="22">
        <f t="shared" si="542"/>
        <v>0</v>
      </c>
      <c r="AO462" s="22">
        <f t="shared" si="543"/>
        <v>0</v>
      </c>
      <c r="AP462" s="22">
        <f t="shared" si="544"/>
        <v>0</v>
      </c>
      <c r="AQ462" s="22">
        <f>IF(X462&gt;0,Q462,0)</f>
        <v>0</v>
      </c>
      <c r="AR462" s="17"/>
      <c r="AS462" s="17"/>
      <c r="AT462" s="17"/>
      <c r="AU462" s="17"/>
      <c r="AV462" s="17"/>
      <c r="AW462" s="50"/>
      <c r="AX462" s="17"/>
      <c r="AY462" s="17"/>
      <c r="AZ462" s="17"/>
      <c r="BA462" s="17"/>
      <c r="BB462" s="17"/>
      <c r="BC462" s="17"/>
    </row>
    <row r="463" spans="1:55" s="3" customFormat="1" ht="15.75" hidden="1" customHeight="1" x14ac:dyDescent="0.25">
      <c r="A463" s="50"/>
      <c r="B463" s="146" t="s">
        <v>66</v>
      </c>
      <c r="C463" s="19" t="s">
        <v>58</v>
      </c>
      <c r="D463" s="17"/>
      <c r="E463" s="53"/>
      <c r="F463" s="56"/>
      <c r="G463" s="53"/>
      <c r="H463" s="75"/>
      <c r="I463" s="57">
        <v>9</v>
      </c>
      <c r="J463" s="76">
        <v>1</v>
      </c>
      <c r="K463" s="66">
        <v>1</v>
      </c>
      <c r="L463" s="88">
        <v>42.5</v>
      </c>
      <c r="M463" s="28">
        <v>34038</v>
      </c>
      <c r="N463" s="87">
        <v>47000</v>
      </c>
      <c r="O463" s="60">
        <f t="shared" si="530"/>
        <v>0.98997000000000002</v>
      </c>
      <c r="P463" s="60">
        <v>1.0030000000000001E-2</v>
      </c>
      <c r="Q463" s="32">
        <f t="shared" si="531"/>
        <v>1997500</v>
      </c>
      <c r="R463" s="32">
        <f t="shared" si="532"/>
        <v>1432105.45</v>
      </c>
      <c r="S463" s="32">
        <f t="shared" si="533"/>
        <v>14509.55</v>
      </c>
      <c r="T463" s="32">
        <f t="shared" si="534"/>
        <v>550885</v>
      </c>
      <c r="U463" s="88">
        <v>0</v>
      </c>
      <c r="V463" s="23">
        <v>44561</v>
      </c>
      <c r="W463" s="17" t="s">
        <v>59</v>
      </c>
      <c r="X463" s="17"/>
      <c r="Y463" s="17"/>
      <c r="Z463" s="17"/>
      <c r="AA463" s="17"/>
      <c r="AB463" s="17"/>
      <c r="AC463" s="17"/>
      <c r="AD463" s="22">
        <f t="shared" si="535"/>
        <v>42.5</v>
      </c>
      <c r="AE463" s="22">
        <f t="shared" si="537"/>
        <v>1446615</v>
      </c>
      <c r="AF463" s="22"/>
      <c r="AG463" s="22"/>
      <c r="AH463" s="22">
        <f t="shared" si="538"/>
        <v>1432105.45</v>
      </c>
      <c r="AI463" s="22">
        <f t="shared" si="539"/>
        <v>14509.55</v>
      </c>
      <c r="AJ463" s="22">
        <f t="shared" si="540"/>
        <v>550885</v>
      </c>
      <c r="AK463" s="22">
        <f t="shared" si="536"/>
        <v>1997500</v>
      </c>
      <c r="AL463" s="22">
        <f>IF(X463&gt;0,L463,0)</f>
        <v>0</v>
      </c>
      <c r="AM463" s="22">
        <f t="shared" si="541"/>
        <v>0</v>
      </c>
      <c r="AN463" s="22">
        <f t="shared" si="542"/>
        <v>0</v>
      </c>
      <c r="AO463" s="22">
        <f t="shared" si="543"/>
        <v>0</v>
      </c>
      <c r="AP463" s="22">
        <f t="shared" si="544"/>
        <v>0</v>
      </c>
      <c r="AQ463" s="22">
        <f>IF(X463&gt;0,Q463,0)</f>
        <v>0</v>
      </c>
      <c r="AR463" s="17"/>
      <c r="AS463" s="17"/>
      <c r="AT463" s="17"/>
      <c r="AU463" s="17"/>
      <c r="AV463" s="17"/>
      <c r="AW463" s="50"/>
      <c r="AX463" s="17"/>
      <c r="AY463" s="17"/>
      <c r="AZ463" s="17"/>
      <c r="BA463" s="17"/>
      <c r="BB463" s="17"/>
      <c r="BC463" s="17"/>
    </row>
    <row r="464" spans="1:55" s="3" customFormat="1" hidden="1" x14ac:dyDescent="0.25">
      <c r="A464" s="50">
        <v>14</v>
      </c>
      <c r="B464" s="51" t="s">
        <v>185</v>
      </c>
      <c r="C464" s="52"/>
      <c r="D464" s="17"/>
      <c r="E464" s="53">
        <v>18</v>
      </c>
      <c r="F464" s="56">
        <v>325.10000000000002</v>
      </c>
      <c r="G464" s="53">
        <v>10</v>
      </c>
      <c r="H464" s="75">
        <v>184.4</v>
      </c>
      <c r="I464" s="57">
        <f>SUM(I465:I492)</f>
        <v>52</v>
      </c>
      <c r="J464" s="57">
        <f t="shared" ref="J464:L464" si="545">SUM(J465:J492)</f>
        <v>28</v>
      </c>
      <c r="K464" s="57">
        <f t="shared" si="545"/>
        <v>29</v>
      </c>
      <c r="L464" s="58">
        <f t="shared" si="545"/>
        <v>509.5</v>
      </c>
      <c r="M464" s="64"/>
      <c r="N464" s="66"/>
      <c r="O464" s="64"/>
      <c r="P464" s="64"/>
      <c r="Q464" s="58">
        <f t="shared" ref="Q464:U464" si="546">SUM(Q465:Q492)</f>
        <v>23946500</v>
      </c>
      <c r="R464" s="58">
        <f t="shared" si="546"/>
        <v>17168417.140000001</v>
      </c>
      <c r="S464" s="58">
        <f t="shared" si="546"/>
        <v>173943.86</v>
      </c>
      <c r="T464" s="58">
        <f t="shared" si="546"/>
        <v>6604139</v>
      </c>
      <c r="U464" s="58">
        <f t="shared" si="546"/>
        <v>0</v>
      </c>
      <c r="V464" s="23">
        <v>44561</v>
      </c>
      <c r="W464" s="17"/>
      <c r="X464" s="17"/>
      <c r="Y464" s="17"/>
      <c r="Z464" s="17"/>
      <c r="AA464" s="17"/>
      <c r="AB464" s="17"/>
      <c r="AC464" s="17"/>
      <c r="AD464" s="58">
        <f t="shared" ref="AD464:AZ464" si="547">SUM(AD465:AD492)</f>
        <v>324.8</v>
      </c>
      <c r="AE464" s="22">
        <f t="shared" si="537"/>
        <v>11055542.4</v>
      </c>
      <c r="AF464" s="22"/>
      <c r="AG464" s="22"/>
      <c r="AH464" s="22">
        <f t="shared" si="538"/>
        <v>10944655.310000001</v>
      </c>
      <c r="AI464" s="22">
        <f t="shared" si="539"/>
        <v>110887.09</v>
      </c>
      <c r="AJ464" s="22">
        <f t="shared" si="540"/>
        <v>4210057.5999999996</v>
      </c>
      <c r="AK464" s="58">
        <f t="shared" si="547"/>
        <v>15265600</v>
      </c>
      <c r="AL464" s="58">
        <f t="shared" si="547"/>
        <v>184.7</v>
      </c>
      <c r="AM464" s="22">
        <f t="shared" si="541"/>
        <v>6286818.5999999996</v>
      </c>
      <c r="AN464" s="22">
        <f t="shared" si="542"/>
        <v>6223761.8099999996</v>
      </c>
      <c r="AO464" s="22">
        <f t="shared" si="543"/>
        <v>63056.79</v>
      </c>
      <c r="AP464" s="22">
        <f t="shared" si="544"/>
        <v>2394081.4</v>
      </c>
      <c r="AQ464" s="58">
        <f t="shared" si="547"/>
        <v>8680900</v>
      </c>
      <c r="AR464" s="58">
        <f t="shared" si="547"/>
        <v>0</v>
      </c>
      <c r="AS464" s="58">
        <f t="shared" si="547"/>
        <v>0</v>
      </c>
      <c r="AT464" s="58">
        <f t="shared" si="547"/>
        <v>0</v>
      </c>
      <c r="AU464" s="58">
        <f t="shared" si="547"/>
        <v>0</v>
      </c>
      <c r="AV464" s="58">
        <f t="shared" si="547"/>
        <v>0</v>
      </c>
      <c r="AW464" s="58">
        <f t="shared" si="547"/>
        <v>0</v>
      </c>
      <c r="AX464" s="58">
        <f t="shared" si="547"/>
        <v>0</v>
      </c>
      <c r="AY464" s="58">
        <f t="shared" si="547"/>
        <v>0</v>
      </c>
      <c r="AZ464" s="58">
        <f t="shared" si="547"/>
        <v>0</v>
      </c>
      <c r="BA464" s="17"/>
      <c r="BB464" s="17"/>
      <c r="BC464" s="17"/>
    </row>
    <row r="465" spans="1:55" s="3" customFormat="1" hidden="1" x14ac:dyDescent="0.25">
      <c r="A465" s="50"/>
      <c r="B465" s="144" t="s">
        <v>57</v>
      </c>
      <c r="C465" s="19" t="s">
        <v>58</v>
      </c>
      <c r="D465" s="17"/>
      <c r="E465" s="53"/>
      <c r="F465" s="56"/>
      <c r="G465" s="53"/>
      <c r="H465" s="75"/>
      <c r="I465" s="84">
        <v>1</v>
      </c>
      <c r="J465" s="76">
        <v>1</v>
      </c>
      <c r="K465" s="84">
        <v>1</v>
      </c>
      <c r="L465" s="22">
        <v>8.6999999999999993</v>
      </c>
      <c r="M465" s="28">
        <v>34038</v>
      </c>
      <c r="N465" s="87">
        <v>47000</v>
      </c>
      <c r="O465" s="60">
        <f t="shared" ref="O465:O492" si="548">100%-P465</f>
        <v>0.98997000000000002</v>
      </c>
      <c r="P465" s="60">
        <v>1.0030000000000001E-2</v>
      </c>
      <c r="Q465" s="32">
        <f t="shared" ref="Q465:Q492" si="549">L465*N465</f>
        <v>408900</v>
      </c>
      <c r="R465" s="32">
        <f t="shared" ref="R465:R492" si="550">IF(N465&lt;M465,(L465*M465*O465)*N465/M465,L465*M465*O465)</f>
        <v>293160.40999999997</v>
      </c>
      <c r="S465" s="32">
        <f t="shared" ref="S465:S492" si="551">IF(N465&lt;M465,(L465*M465*P465)*N465/M465,L465*M465*P465)</f>
        <v>2970.19</v>
      </c>
      <c r="T465" s="32">
        <f t="shared" ref="T465:T492" si="552">Q465-R465-S465-U465</f>
        <v>112769.4</v>
      </c>
      <c r="U465" s="88">
        <v>0</v>
      </c>
      <c r="V465" s="23">
        <v>44561</v>
      </c>
      <c r="W465" s="17" t="s">
        <v>59</v>
      </c>
      <c r="X465" s="17"/>
      <c r="Y465" s="17"/>
      <c r="Z465" s="17"/>
      <c r="AA465" s="17"/>
      <c r="AB465" s="17"/>
      <c r="AC465" s="17"/>
      <c r="AD465" s="22">
        <f t="shared" si="523"/>
        <v>8.6999999999999993</v>
      </c>
      <c r="AE465" s="22">
        <f t="shared" si="537"/>
        <v>296130.59999999998</v>
      </c>
      <c r="AF465" s="22"/>
      <c r="AG465" s="22"/>
      <c r="AH465" s="22">
        <f t="shared" si="538"/>
        <v>293160.40999999997</v>
      </c>
      <c r="AI465" s="22">
        <f t="shared" si="539"/>
        <v>2970.19</v>
      </c>
      <c r="AJ465" s="22">
        <f t="shared" si="540"/>
        <v>112769.4</v>
      </c>
      <c r="AK465" s="22">
        <f t="shared" ref="AK465:AK492" si="553">IF(W465&gt;0,Q465,0)</f>
        <v>408900</v>
      </c>
      <c r="AL465" s="22">
        <f t="shared" ref="AL465:AL492" si="554">IF(X465&gt;0,L465,0)</f>
        <v>0</v>
      </c>
      <c r="AM465" s="22">
        <f t="shared" si="541"/>
        <v>0</v>
      </c>
      <c r="AN465" s="22">
        <f t="shared" si="542"/>
        <v>0</v>
      </c>
      <c r="AO465" s="22">
        <f t="shared" si="543"/>
        <v>0</v>
      </c>
      <c r="AP465" s="22">
        <f t="shared" si="544"/>
        <v>0</v>
      </c>
      <c r="AQ465" s="22">
        <f t="shared" ref="AQ465:AQ492" si="555">IF(X465&gt;0,Q465,0)</f>
        <v>0</v>
      </c>
      <c r="AR465" s="17"/>
      <c r="AS465" s="17"/>
      <c r="AT465" s="17"/>
      <c r="AU465" s="17"/>
      <c r="AV465" s="17"/>
      <c r="AW465" s="50"/>
      <c r="AX465" s="17"/>
      <c r="AY465" s="17"/>
      <c r="AZ465" s="17"/>
      <c r="BA465" s="17"/>
      <c r="BB465" s="17"/>
      <c r="BC465" s="17"/>
    </row>
    <row r="466" spans="1:55" s="3" customFormat="1" hidden="1" x14ac:dyDescent="0.25">
      <c r="A466" s="50"/>
      <c r="B466" s="144" t="s">
        <v>61</v>
      </c>
      <c r="C466" s="52"/>
      <c r="D466" s="17" t="s">
        <v>62</v>
      </c>
      <c r="E466" s="53"/>
      <c r="F466" s="56"/>
      <c r="G466" s="53"/>
      <c r="H466" s="75"/>
      <c r="I466" s="84">
        <v>1</v>
      </c>
      <c r="J466" s="76">
        <v>1</v>
      </c>
      <c r="K466" s="84">
        <v>1</v>
      </c>
      <c r="L466" s="22">
        <v>27.2</v>
      </c>
      <c r="M466" s="28">
        <v>34038</v>
      </c>
      <c r="N466" s="87">
        <v>47000</v>
      </c>
      <c r="O466" s="60">
        <f t="shared" si="548"/>
        <v>0.98997000000000002</v>
      </c>
      <c r="P466" s="60">
        <v>1.0030000000000001E-2</v>
      </c>
      <c r="Q466" s="32">
        <f t="shared" si="549"/>
        <v>1278400</v>
      </c>
      <c r="R466" s="32">
        <f t="shared" si="550"/>
        <v>916547.49</v>
      </c>
      <c r="S466" s="32">
        <f t="shared" si="551"/>
        <v>9286.11</v>
      </c>
      <c r="T466" s="32">
        <f t="shared" si="552"/>
        <v>352566.4</v>
      </c>
      <c r="U466" s="88">
        <v>0</v>
      </c>
      <c r="V466" s="23">
        <v>44561</v>
      </c>
      <c r="W466" s="17"/>
      <c r="X466" s="17" t="s">
        <v>59</v>
      </c>
      <c r="Y466" s="17"/>
      <c r="Z466" s="17"/>
      <c r="AA466" s="17"/>
      <c r="AB466" s="17"/>
      <c r="AC466" s="17"/>
      <c r="AD466" s="22">
        <f t="shared" si="523"/>
        <v>0</v>
      </c>
      <c r="AE466" s="22">
        <f t="shared" si="537"/>
        <v>0</v>
      </c>
      <c r="AF466" s="22"/>
      <c r="AG466" s="22"/>
      <c r="AH466" s="22">
        <f t="shared" si="538"/>
        <v>0</v>
      </c>
      <c r="AI466" s="22">
        <f t="shared" si="539"/>
        <v>0</v>
      </c>
      <c r="AJ466" s="22">
        <f t="shared" si="540"/>
        <v>0</v>
      </c>
      <c r="AK466" s="22">
        <f t="shared" si="553"/>
        <v>0</v>
      </c>
      <c r="AL466" s="22">
        <f t="shared" si="554"/>
        <v>27.2</v>
      </c>
      <c r="AM466" s="22">
        <f t="shared" si="541"/>
        <v>925833.6</v>
      </c>
      <c r="AN466" s="22">
        <f t="shared" si="542"/>
        <v>916547.49</v>
      </c>
      <c r="AO466" s="22">
        <f t="shared" si="543"/>
        <v>9286.11</v>
      </c>
      <c r="AP466" s="22">
        <f t="shared" si="544"/>
        <v>352566.4</v>
      </c>
      <c r="AQ466" s="22">
        <f t="shared" si="555"/>
        <v>1278400</v>
      </c>
      <c r="AR466" s="17"/>
      <c r="AS466" s="17"/>
      <c r="AT466" s="17"/>
      <c r="AU466" s="17"/>
      <c r="AV466" s="17"/>
      <c r="AW466" s="50"/>
      <c r="AX466" s="17"/>
      <c r="AY466" s="17"/>
      <c r="AZ466" s="17"/>
      <c r="BA466" s="17"/>
      <c r="BB466" s="17"/>
      <c r="BC466" s="17"/>
    </row>
    <row r="467" spans="1:55" s="3" customFormat="1" hidden="1" x14ac:dyDescent="0.25">
      <c r="A467" s="50"/>
      <c r="B467" s="146" t="s">
        <v>65</v>
      </c>
      <c r="C467" s="19" t="s">
        <v>58</v>
      </c>
      <c r="D467" s="17"/>
      <c r="E467" s="53"/>
      <c r="F467" s="56"/>
      <c r="G467" s="53"/>
      <c r="H467" s="75"/>
      <c r="I467" s="84">
        <v>1</v>
      </c>
      <c r="J467" s="76">
        <v>1</v>
      </c>
      <c r="K467" s="84">
        <v>1</v>
      </c>
      <c r="L467" s="22">
        <v>18.3</v>
      </c>
      <c r="M467" s="28">
        <v>34038</v>
      </c>
      <c r="N467" s="87">
        <v>47000</v>
      </c>
      <c r="O467" s="60">
        <f t="shared" si="548"/>
        <v>0.98997000000000002</v>
      </c>
      <c r="P467" s="60">
        <v>1.0030000000000001E-2</v>
      </c>
      <c r="Q467" s="32">
        <f t="shared" si="549"/>
        <v>860100</v>
      </c>
      <c r="R467" s="32">
        <f t="shared" si="550"/>
        <v>616647.76</v>
      </c>
      <c r="S467" s="32">
        <f t="shared" si="551"/>
        <v>6247.64</v>
      </c>
      <c r="T467" s="32">
        <f t="shared" si="552"/>
        <v>237204.6</v>
      </c>
      <c r="U467" s="88">
        <v>0</v>
      </c>
      <c r="V467" s="23">
        <v>44561</v>
      </c>
      <c r="W467" s="17" t="s">
        <v>59</v>
      </c>
      <c r="X467" s="17"/>
      <c r="Y467" s="17"/>
      <c r="Z467" s="17"/>
      <c r="AA467" s="17"/>
      <c r="AB467" s="17"/>
      <c r="AC467" s="17"/>
      <c r="AD467" s="22">
        <f t="shared" si="523"/>
        <v>18.3</v>
      </c>
      <c r="AE467" s="22">
        <f t="shared" si="537"/>
        <v>622895.4</v>
      </c>
      <c r="AF467" s="22"/>
      <c r="AG467" s="22"/>
      <c r="AH467" s="22">
        <f t="shared" si="538"/>
        <v>616647.76</v>
      </c>
      <c r="AI467" s="22">
        <f t="shared" si="539"/>
        <v>6247.64</v>
      </c>
      <c r="AJ467" s="22">
        <f t="shared" si="540"/>
        <v>237204.6</v>
      </c>
      <c r="AK467" s="22">
        <f t="shared" si="553"/>
        <v>860100</v>
      </c>
      <c r="AL467" s="22">
        <f t="shared" si="554"/>
        <v>0</v>
      </c>
      <c r="AM467" s="22">
        <f t="shared" si="541"/>
        <v>0</v>
      </c>
      <c r="AN467" s="22">
        <f t="shared" si="542"/>
        <v>0</v>
      </c>
      <c r="AO467" s="22">
        <f t="shared" si="543"/>
        <v>0</v>
      </c>
      <c r="AP467" s="22">
        <f t="shared" si="544"/>
        <v>0</v>
      </c>
      <c r="AQ467" s="22">
        <f t="shared" si="555"/>
        <v>0</v>
      </c>
      <c r="AR467" s="17"/>
      <c r="AS467" s="17"/>
      <c r="AT467" s="17"/>
      <c r="AU467" s="17"/>
      <c r="AV467" s="17"/>
      <c r="AW467" s="50"/>
      <c r="AX467" s="17"/>
      <c r="AY467" s="17"/>
      <c r="AZ467" s="17"/>
      <c r="BA467" s="17"/>
      <c r="BB467" s="17"/>
      <c r="BC467" s="17"/>
    </row>
    <row r="468" spans="1:55" s="3" customFormat="1" hidden="1" x14ac:dyDescent="0.25">
      <c r="A468" s="50"/>
      <c r="B468" s="146" t="s">
        <v>66</v>
      </c>
      <c r="C468" s="19" t="s">
        <v>58</v>
      </c>
      <c r="D468" s="17"/>
      <c r="E468" s="53"/>
      <c r="F468" s="56"/>
      <c r="G468" s="53"/>
      <c r="H468" s="75"/>
      <c r="I468" s="84">
        <v>5</v>
      </c>
      <c r="J468" s="76">
        <v>1</v>
      </c>
      <c r="K468" s="84">
        <v>1</v>
      </c>
      <c r="L468" s="22">
        <v>18</v>
      </c>
      <c r="M468" s="28">
        <v>34038</v>
      </c>
      <c r="N468" s="87">
        <v>47000</v>
      </c>
      <c r="O468" s="60">
        <f t="shared" si="548"/>
        <v>0.98997000000000002</v>
      </c>
      <c r="P468" s="60">
        <v>1.0030000000000001E-2</v>
      </c>
      <c r="Q468" s="32">
        <f t="shared" si="549"/>
        <v>846000</v>
      </c>
      <c r="R468" s="32">
        <f t="shared" si="550"/>
        <v>606538.78</v>
      </c>
      <c r="S468" s="32">
        <f t="shared" si="551"/>
        <v>6145.22</v>
      </c>
      <c r="T468" s="32">
        <f t="shared" si="552"/>
        <v>233316</v>
      </c>
      <c r="U468" s="88">
        <v>0</v>
      </c>
      <c r="V468" s="23">
        <v>44561</v>
      </c>
      <c r="W468" s="17" t="s">
        <v>59</v>
      </c>
      <c r="X468" s="17"/>
      <c r="Y468" s="17"/>
      <c r="Z468" s="17"/>
      <c r="AA468" s="17"/>
      <c r="AB468" s="17"/>
      <c r="AC468" s="17"/>
      <c r="AD468" s="22">
        <f t="shared" si="523"/>
        <v>18</v>
      </c>
      <c r="AE468" s="22">
        <f t="shared" si="537"/>
        <v>612684</v>
      </c>
      <c r="AF468" s="22"/>
      <c r="AG468" s="22"/>
      <c r="AH468" s="22">
        <f t="shared" si="538"/>
        <v>606538.78</v>
      </c>
      <c r="AI468" s="22">
        <f t="shared" si="539"/>
        <v>6145.22</v>
      </c>
      <c r="AJ468" s="22">
        <f t="shared" si="540"/>
        <v>233316</v>
      </c>
      <c r="AK468" s="22">
        <f t="shared" si="553"/>
        <v>846000</v>
      </c>
      <c r="AL468" s="22">
        <f t="shared" si="554"/>
        <v>0</v>
      </c>
      <c r="AM468" s="22">
        <f t="shared" si="541"/>
        <v>0</v>
      </c>
      <c r="AN468" s="22">
        <f t="shared" si="542"/>
        <v>0</v>
      </c>
      <c r="AO468" s="22">
        <f t="shared" si="543"/>
        <v>0</v>
      </c>
      <c r="AP468" s="22">
        <f t="shared" si="544"/>
        <v>0</v>
      </c>
      <c r="AQ468" s="22">
        <f t="shared" si="555"/>
        <v>0</v>
      </c>
      <c r="AR468" s="17"/>
      <c r="AS468" s="17"/>
      <c r="AT468" s="17"/>
      <c r="AU468" s="17"/>
      <c r="AV468" s="17"/>
      <c r="AW468" s="50"/>
      <c r="AX468" s="17"/>
      <c r="AY468" s="17"/>
      <c r="AZ468" s="17"/>
      <c r="BA468" s="17"/>
      <c r="BB468" s="17"/>
      <c r="BC468" s="17"/>
    </row>
    <row r="469" spans="1:55" s="3" customFormat="1" hidden="1" x14ac:dyDescent="0.25">
      <c r="A469" s="50"/>
      <c r="B469" s="146" t="s">
        <v>67</v>
      </c>
      <c r="C469" s="19" t="s">
        <v>58</v>
      </c>
      <c r="D469" s="17"/>
      <c r="E469" s="53"/>
      <c r="F469" s="56"/>
      <c r="G469" s="53"/>
      <c r="H469" s="75"/>
      <c r="I469" s="84">
        <v>3</v>
      </c>
      <c r="J469" s="76">
        <v>1</v>
      </c>
      <c r="K469" s="84">
        <v>1</v>
      </c>
      <c r="L469" s="22">
        <v>17.899999999999999</v>
      </c>
      <c r="M469" s="28">
        <v>34038</v>
      </c>
      <c r="N469" s="87">
        <v>47000</v>
      </c>
      <c r="O469" s="60">
        <f t="shared" si="548"/>
        <v>0.98997000000000002</v>
      </c>
      <c r="P469" s="60">
        <v>1.0030000000000001E-2</v>
      </c>
      <c r="Q469" s="32">
        <f t="shared" si="549"/>
        <v>841300</v>
      </c>
      <c r="R469" s="32">
        <f t="shared" si="550"/>
        <v>603169.12</v>
      </c>
      <c r="S469" s="32">
        <f t="shared" si="551"/>
        <v>6111.08</v>
      </c>
      <c r="T469" s="32">
        <f t="shared" si="552"/>
        <v>232019.8</v>
      </c>
      <c r="U469" s="88">
        <v>0</v>
      </c>
      <c r="V469" s="23">
        <v>44561</v>
      </c>
      <c r="W469" s="17" t="s">
        <v>59</v>
      </c>
      <c r="X469" s="17"/>
      <c r="Y469" s="17"/>
      <c r="Z469" s="17"/>
      <c r="AA469" s="17"/>
      <c r="AB469" s="17"/>
      <c r="AC469" s="17"/>
      <c r="AD469" s="22">
        <f t="shared" si="523"/>
        <v>17.899999999999999</v>
      </c>
      <c r="AE469" s="22">
        <f t="shared" si="537"/>
        <v>609280.19999999995</v>
      </c>
      <c r="AF469" s="22"/>
      <c r="AG469" s="22"/>
      <c r="AH469" s="22">
        <f t="shared" si="538"/>
        <v>603169.12</v>
      </c>
      <c r="AI469" s="22">
        <f t="shared" si="539"/>
        <v>6111.08</v>
      </c>
      <c r="AJ469" s="22">
        <f t="shared" si="540"/>
        <v>232019.8</v>
      </c>
      <c r="AK469" s="22">
        <f t="shared" si="553"/>
        <v>841300</v>
      </c>
      <c r="AL469" s="22">
        <f t="shared" si="554"/>
        <v>0</v>
      </c>
      <c r="AM469" s="22">
        <f t="shared" si="541"/>
        <v>0</v>
      </c>
      <c r="AN469" s="22">
        <f t="shared" si="542"/>
        <v>0</v>
      </c>
      <c r="AO469" s="22">
        <f t="shared" si="543"/>
        <v>0</v>
      </c>
      <c r="AP469" s="22">
        <f t="shared" si="544"/>
        <v>0</v>
      </c>
      <c r="AQ469" s="22">
        <f t="shared" si="555"/>
        <v>0</v>
      </c>
      <c r="AR469" s="17"/>
      <c r="AS469" s="17"/>
      <c r="AT469" s="17"/>
      <c r="AU469" s="17"/>
      <c r="AV469" s="17"/>
      <c r="AW469" s="50"/>
      <c r="AX469" s="17"/>
      <c r="AY469" s="17"/>
      <c r="AZ469" s="17"/>
      <c r="BA469" s="17"/>
      <c r="BB469" s="17"/>
      <c r="BC469" s="17"/>
    </row>
    <row r="470" spans="1:55" s="3" customFormat="1" hidden="1" x14ac:dyDescent="0.25">
      <c r="A470" s="50"/>
      <c r="B470" s="146" t="s">
        <v>69</v>
      </c>
      <c r="C470" s="19" t="s">
        <v>58</v>
      </c>
      <c r="D470" s="17"/>
      <c r="E470" s="53"/>
      <c r="F470" s="56"/>
      <c r="G470" s="53"/>
      <c r="H470" s="75"/>
      <c r="I470" s="84">
        <v>2</v>
      </c>
      <c r="J470" s="76">
        <v>1</v>
      </c>
      <c r="K470" s="84">
        <v>1</v>
      </c>
      <c r="L470" s="22">
        <v>11.7</v>
      </c>
      <c r="M470" s="28">
        <v>34038</v>
      </c>
      <c r="N470" s="87">
        <v>47000</v>
      </c>
      <c r="O470" s="60">
        <f t="shared" si="548"/>
        <v>0.98997000000000002</v>
      </c>
      <c r="P470" s="60">
        <v>1.0030000000000001E-2</v>
      </c>
      <c r="Q470" s="32">
        <f t="shared" si="549"/>
        <v>549900</v>
      </c>
      <c r="R470" s="32">
        <f t="shared" si="550"/>
        <v>394250.21</v>
      </c>
      <c r="S470" s="32">
        <f t="shared" si="551"/>
        <v>3994.39</v>
      </c>
      <c r="T470" s="32">
        <f t="shared" si="552"/>
        <v>151655.4</v>
      </c>
      <c r="U470" s="88">
        <v>0</v>
      </c>
      <c r="V470" s="23">
        <v>44561</v>
      </c>
      <c r="W470" s="17" t="s">
        <v>59</v>
      </c>
      <c r="X470" s="17"/>
      <c r="Y470" s="17"/>
      <c r="Z470" s="17"/>
      <c r="AA470" s="17"/>
      <c r="AB470" s="17"/>
      <c r="AC470" s="17"/>
      <c r="AD470" s="22">
        <f t="shared" si="523"/>
        <v>11.7</v>
      </c>
      <c r="AE470" s="22">
        <f t="shared" si="537"/>
        <v>398244.6</v>
      </c>
      <c r="AF470" s="22"/>
      <c r="AG470" s="22"/>
      <c r="AH470" s="22">
        <f t="shared" si="538"/>
        <v>394250.21</v>
      </c>
      <c r="AI470" s="22">
        <f t="shared" si="539"/>
        <v>3994.39</v>
      </c>
      <c r="AJ470" s="22">
        <f t="shared" si="540"/>
        <v>151655.4</v>
      </c>
      <c r="AK470" s="22">
        <f t="shared" si="553"/>
        <v>549900</v>
      </c>
      <c r="AL470" s="22">
        <f t="shared" si="554"/>
        <v>0</v>
      </c>
      <c r="AM470" s="22">
        <f t="shared" si="541"/>
        <v>0</v>
      </c>
      <c r="AN470" s="22">
        <f t="shared" si="542"/>
        <v>0</v>
      </c>
      <c r="AO470" s="22">
        <f t="shared" si="543"/>
        <v>0</v>
      </c>
      <c r="AP470" s="22">
        <f t="shared" si="544"/>
        <v>0</v>
      </c>
      <c r="AQ470" s="22">
        <f t="shared" si="555"/>
        <v>0</v>
      </c>
      <c r="AR470" s="17"/>
      <c r="AS470" s="17"/>
      <c r="AT470" s="17"/>
      <c r="AU470" s="17"/>
      <c r="AV470" s="17"/>
      <c r="AW470" s="50"/>
      <c r="AX470" s="17"/>
      <c r="AY470" s="17"/>
      <c r="AZ470" s="17"/>
      <c r="BA470" s="17"/>
      <c r="BB470" s="17"/>
      <c r="BC470" s="17"/>
    </row>
    <row r="471" spans="1:55" s="3" customFormat="1" hidden="1" x14ac:dyDescent="0.25">
      <c r="A471" s="50"/>
      <c r="B471" s="146" t="s">
        <v>85</v>
      </c>
      <c r="C471" s="19" t="s">
        <v>58</v>
      </c>
      <c r="D471" s="17"/>
      <c r="E471" s="53"/>
      <c r="F471" s="56"/>
      <c r="G471" s="53"/>
      <c r="H471" s="75"/>
      <c r="I471" s="84">
        <v>1</v>
      </c>
      <c r="J471" s="76">
        <v>1</v>
      </c>
      <c r="K471" s="84">
        <v>1</v>
      </c>
      <c r="L471" s="22">
        <v>22.4</v>
      </c>
      <c r="M471" s="28">
        <v>34038</v>
      </c>
      <c r="N471" s="87">
        <v>47000</v>
      </c>
      <c r="O471" s="60">
        <f t="shared" si="548"/>
        <v>0.98997000000000002</v>
      </c>
      <c r="P471" s="60">
        <v>1.0030000000000001E-2</v>
      </c>
      <c r="Q471" s="32">
        <f t="shared" si="549"/>
        <v>1052800</v>
      </c>
      <c r="R471" s="32">
        <f t="shared" si="550"/>
        <v>754803.81</v>
      </c>
      <c r="S471" s="32">
        <f t="shared" si="551"/>
        <v>7647.39</v>
      </c>
      <c r="T471" s="32">
        <f t="shared" si="552"/>
        <v>290348.79999999999</v>
      </c>
      <c r="U471" s="88">
        <v>0</v>
      </c>
      <c r="V471" s="23">
        <v>44561</v>
      </c>
      <c r="W471" s="17" t="s">
        <v>59</v>
      </c>
      <c r="X471" s="17"/>
      <c r="Y471" s="17"/>
      <c r="Z471" s="17"/>
      <c r="AA471" s="17"/>
      <c r="AB471" s="17"/>
      <c r="AC471" s="17"/>
      <c r="AD471" s="22">
        <f t="shared" si="523"/>
        <v>22.4</v>
      </c>
      <c r="AE471" s="22">
        <f t="shared" si="537"/>
        <v>762451.2</v>
      </c>
      <c r="AF471" s="22"/>
      <c r="AG471" s="22"/>
      <c r="AH471" s="22">
        <f t="shared" si="538"/>
        <v>754803.81</v>
      </c>
      <c r="AI471" s="22">
        <f t="shared" si="539"/>
        <v>7647.39</v>
      </c>
      <c r="AJ471" s="22">
        <f t="shared" si="540"/>
        <v>290348.79999999999</v>
      </c>
      <c r="AK471" s="22">
        <f t="shared" si="553"/>
        <v>1052800</v>
      </c>
      <c r="AL471" s="22">
        <f t="shared" si="554"/>
        <v>0</v>
      </c>
      <c r="AM471" s="22">
        <f t="shared" si="541"/>
        <v>0</v>
      </c>
      <c r="AN471" s="22">
        <f t="shared" si="542"/>
        <v>0</v>
      </c>
      <c r="AO471" s="22">
        <f t="shared" si="543"/>
        <v>0</v>
      </c>
      <c r="AP471" s="22">
        <f t="shared" si="544"/>
        <v>0</v>
      </c>
      <c r="AQ471" s="22">
        <f t="shared" si="555"/>
        <v>0</v>
      </c>
      <c r="AR471" s="17"/>
      <c r="AS471" s="17"/>
      <c r="AT471" s="17"/>
      <c r="AU471" s="17"/>
      <c r="AV471" s="17"/>
      <c r="AW471" s="50"/>
      <c r="AX471" s="17"/>
      <c r="AY471" s="17"/>
      <c r="AZ471" s="17"/>
      <c r="BA471" s="17"/>
      <c r="BB471" s="17"/>
      <c r="BC471" s="17"/>
    </row>
    <row r="472" spans="1:55" s="3" customFormat="1" hidden="1" x14ac:dyDescent="0.25">
      <c r="A472" s="50"/>
      <c r="B472" s="146" t="s">
        <v>70</v>
      </c>
      <c r="C472" s="52"/>
      <c r="D472" s="17" t="s">
        <v>62</v>
      </c>
      <c r="E472" s="53"/>
      <c r="F472" s="56"/>
      <c r="G472" s="53"/>
      <c r="H472" s="75"/>
      <c r="I472" s="84">
        <v>2</v>
      </c>
      <c r="J472" s="76">
        <v>1</v>
      </c>
      <c r="K472" s="84">
        <v>1</v>
      </c>
      <c r="L472" s="22">
        <v>18.2</v>
      </c>
      <c r="M472" s="28">
        <v>34038</v>
      </c>
      <c r="N472" s="87">
        <v>47000</v>
      </c>
      <c r="O472" s="60">
        <f t="shared" si="548"/>
        <v>0.98997000000000002</v>
      </c>
      <c r="P472" s="60">
        <v>1.0030000000000001E-2</v>
      </c>
      <c r="Q472" s="32">
        <f t="shared" si="549"/>
        <v>855400</v>
      </c>
      <c r="R472" s="32">
        <f t="shared" si="550"/>
        <v>613278.1</v>
      </c>
      <c r="S472" s="32">
        <f t="shared" si="551"/>
        <v>6213.5</v>
      </c>
      <c r="T472" s="32">
        <f t="shared" si="552"/>
        <v>235908.4</v>
      </c>
      <c r="U472" s="88">
        <v>0</v>
      </c>
      <c r="V472" s="23">
        <v>44561</v>
      </c>
      <c r="W472" s="17"/>
      <c r="X472" s="17" t="s">
        <v>59</v>
      </c>
      <c r="Y472" s="17"/>
      <c r="Z472" s="17"/>
      <c r="AA472" s="17"/>
      <c r="AB472" s="17"/>
      <c r="AC472" s="17"/>
      <c r="AD472" s="22">
        <f t="shared" si="523"/>
        <v>0</v>
      </c>
      <c r="AE472" s="22">
        <f t="shared" si="537"/>
        <v>0</v>
      </c>
      <c r="AF472" s="22"/>
      <c r="AG472" s="22"/>
      <c r="AH472" s="22">
        <f t="shared" si="538"/>
        <v>0</v>
      </c>
      <c r="AI472" s="22">
        <f t="shared" si="539"/>
        <v>0</v>
      </c>
      <c r="AJ472" s="22">
        <f t="shared" si="540"/>
        <v>0</v>
      </c>
      <c r="AK472" s="22">
        <f t="shared" si="553"/>
        <v>0</v>
      </c>
      <c r="AL472" s="22">
        <f t="shared" si="554"/>
        <v>18.2</v>
      </c>
      <c r="AM472" s="22">
        <f t="shared" si="541"/>
        <v>619491.6</v>
      </c>
      <c r="AN472" s="22">
        <f t="shared" si="542"/>
        <v>613278.1</v>
      </c>
      <c r="AO472" s="22">
        <f t="shared" si="543"/>
        <v>6213.5</v>
      </c>
      <c r="AP472" s="22">
        <f t="shared" si="544"/>
        <v>235908.4</v>
      </c>
      <c r="AQ472" s="22">
        <f t="shared" si="555"/>
        <v>855400</v>
      </c>
      <c r="AR472" s="17"/>
      <c r="AS472" s="17"/>
      <c r="AT472" s="17"/>
      <c r="AU472" s="17"/>
      <c r="AV472" s="17"/>
      <c r="AW472" s="50"/>
      <c r="AX472" s="17"/>
      <c r="AY472" s="17"/>
      <c r="AZ472" s="17"/>
      <c r="BA472" s="17"/>
      <c r="BB472" s="17"/>
      <c r="BC472" s="17"/>
    </row>
    <row r="473" spans="1:55" s="3" customFormat="1" hidden="1" x14ac:dyDescent="0.25">
      <c r="A473" s="50"/>
      <c r="B473" s="146" t="s">
        <v>71</v>
      </c>
      <c r="C473" s="19" t="s">
        <v>58</v>
      </c>
      <c r="D473" s="17"/>
      <c r="E473" s="53"/>
      <c r="F473" s="56"/>
      <c r="G473" s="53"/>
      <c r="H473" s="75"/>
      <c r="I473" s="84">
        <v>1</v>
      </c>
      <c r="J473" s="76">
        <v>1</v>
      </c>
      <c r="K473" s="84">
        <v>1</v>
      </c>
      <c r="L473" s="22">
        <v>18.5</v>
      </c>
      <c r="M473" s="28">
        <v>34038</v>
      </c>
      <c r="N473" s="87">
        <v>47000</v>
      </c>
      <c r="O473" s="60">
        <f t="shared" si="548"/>
        <v>0.98997000000000002</v>
      </c>
      <c r="P473" s="60">
        <v>1.0030000000000001E-2</v>
      </c>
      <c r="Q473" s="32">
        <f t="shared" si="549"/>
        <v>869500</v>
      </c>
      <c r="R473" s="32">
        <f t="shared" si="550"/>
        <v>623387.07999999996</v>
      </c>
      <c r="S473" s="32">
        <f t="shared" si="551"/>
        <v>6315.92</v>
      </c>
      <c r="T473" s="32">
        <f t="shared" si="552"/>
        <v>239797</v>
      </c>
      <c r="U473" s="88">
        <v>0</v>
      </c>
      <c r="V473" s="23">
        <v>44561</v>
      </c>
      <c r="W473" s="17" t="s">
        <v>59</v>
      </c>
      <c r="X473" s="17"/>
      <c r="Y473" s="17"/>
      <c r="Z473" s="17"/>
      <c r="AA473" s="17"/>
      <c r="AB473" s="17"/>
      <c r="AC473" s="17"/>
      <c r="AD473" s="22">
        <f t="shared" si="523"/>
        <v>18.5</v>
      </c>
      <c r="AE473" s="22">
        <f t="shared" si="537"/>
        <v>629703</v>
      </c>
      <c r="AF473" s="22"/>
      <c r="AG473" s="22"/>
      <c r="AH473" s="22">
        <f t="shared" si="538"/>
        <v>623387.07999999996</v>
      </c>
      <c r="AI473" s="22">
        <f t="shared" si="539"/>
        <v>6315.92</v>
      </c>
      <c r="AJ473" s="22">
        <f t="shared" si="540"/>
        <v>239797</v>
      </c>
      <c r="AK473" s="22">
        <f t="shared" si="553"/>
        <v>869500</v>
      </c>
      <c r="AL473" s="22">
        <f t="shared" si="554"/>
        <v>0</v>
      </c>
      <c r="AM473" s="22">
        <f t="shared" si="541"/>
        <v>0</v>
      </c>
      <c r="AN473" s="22">
        <f t="shared" si="542"/>
        <v>0</v>
      </c>
      <c r="AO473" s="22">
        <f t="shared" si="543"/>
        <v>0</v>
      </c>
      <c r="AP473" s="22">
        <f t="shared" si="544"/>
        <v>0</v>
      </c>
      <c r="AQ473" s="22">
        <f t="shared" si="555"/>
        <v>0</v>
      </c>
      <c r="AR473" s="17"/>
      <c r="AS473" s="17"/>
      <c r="AT473" s="17"/>
      <c r="AU473" s="17"/>
      <c r="AV473" s="17"/>
      <c r="AW473" s="50"/>
      <c r="AX473" s="17"/>
      <c r="AY473" s="17"/>
      <c r="AZ473" s="17"/>
      <c r="BA473" s="17"/>
      <c r="BB473" s="17"/>
      <c r="BC473" s="17"/>
    </row>
    <row r="474" spans="1:55" s="3" customFormat="1" hidden="1" x14ac:dyDescent="0.25">
      <c r="A474" s="50"/>
      <c r="B474" s="146" t="s">
        <v>88</v>
      </c>
      <c r="C474" s="52"/>
      <c r="D474" s="17" t="s">
        <v>62</v>
      </c>
      <c r="E474" s="53"/>
      <c r="F474" s="56"/>
      <c r="G474" s="53"/>
      <c r="H474" s="75"/>
      <c r="I474" s="84">
        <v>1</v>
      </c>
      <c r="J474" s="76">
        <v>1</v>
      </c>
      <c r="K474" s="84">
        <v>1</v>
      </c>
      <c r="L474" s="22">
        <v>17.5</v>
      </c>
      <c r="M474" s="28">
        <v>34038</v>
      </c>
      <c r="N474" s="87">
        <v>47000</v>
      </c>
      <c r="O474" s="60">
        <f t="shared" si="548"/>
        <v>0.98997000000000002</v>
      </c>
      <c r="P474" s="60">
        <v>1.0030000000000001E-2</v>
      </c>
      <c r="Q474" s="32">
        <f t="shared" si="549"/>
        <v>822500</v>
      </c>
      <c r="R474" s="32">
        <f t="shared" si="550"/>
        <v>589690.48</v>
      </c>
      <c r="S474" s="32">
        <f t="shared" si="551"/>
        <v>5974.52</v>
      </c>
      <c r="T474" s="32">
        <f t="shared" si="552"/>
        <v>226835</v>
      </c>
      <c r="U474" s="88">
        <v>0</v>
      </c>
      <c r="V474" s="23">
        <v>44561</v>
      </c>
      <c r="W474" s="17"/>
      <c r="X474" s="17" t="s">
        <v>59</v>
      </c>
      <c r="Y474" s="17"/>
      <c r="Z474" s="17"/>
      <c r="AA474" s="17"/>
      <c r="AB474" s="17"/>
      <c r="AC474" s="17"/>
      <c r="AD474" s="22">
        <f t="shared" si="523"/>
        <v>0</v>
      </c>
      <c r="AE474" s="22">
        <f t="shared" si="537"/>
        <v>0</v>
      </c>
      <c r="AF474" s="22"/>
      <c r="AG474" s="22"/>
      <c r="AH474" s="22">
        <f t="shared" si="538"/>
        <v>0</v>
      </c>
      <c r="AI474" s="22">
        <f t="shared" si="539"/>
        <v>0</v>
      </c>
      <c r="AJ474" s="22">
        <f t="shared" si="540"/>
        <v>0</v>
      </c>
      <c r="AK474" s="22">
        <f t="shared" si="553"/>
        <v>0</v>
      </c>
      <c r="AL474" s="22">
        <f t="shared" si="554"/>
        <v>17.5</v>
      </c>
      <c r="AM474" s="22">
        <f t="shared" si="541"/>
        <v>595665</v>
      </c>
      <c r="AN474" s="22">
        <f t="shared" si="542"/>
        <v>589690.48</v>
      </c>
      <c r="AO474" s="22">
        <f t="shared" si="543"/>
        <v>5974.52</v>
      </c>
      <c r="AP474" s="22">
        <f t="shared" si="544"/>
        <v>226835</v>
      </c>
      <c r="AQ474" s="22">
        <f t="shared" si="555"/>
        <v>822500</v>
      </c>
      <c r="AR474" s="17"/>
      <c r="AS474" s="17"/>
      <c r="AT474" s="17"/>
      <c r="AU474" s="17"/>
      <c r="AV474" s="17"/>
      <c r="AW474" s="50"/>
      <c r="AX474" s="17"/>
      <c r="AY474" s="17"/>
      <c r="AZ474" s="17"/>
      <c r="BA474" s="17"/>
      <c r="BB474" s="17"/>
      <c r="BC474" s="17"/>
    </row>
    <row r="475" spans="1:55" s="3" customFormat="1" hidden="1" x14ac:dyDescent="0.25">
      <c r="A475" s="50"/>
      <c r="B475" s="146" t="s">
        <v>73</v>
      </c>
      <c r="C475" s="19" t="s">
        <v>58</v>
      </c>
      <c r="D475" s="17"/>
      <c r="E475" s="53"/>
      <c r="F475" s="56"/>
      <c r="G475" s="53"/>
      <c r="H475" s="75"/>
      <c r="I475" s="84">
        <v>1</v>
      </c>
      <c r="J475" s="76">
        <v>1</v>
      </c>
      <c r="K475" s="84">
        <v>1</v>
      </c>
      <c r="L475" s="134">
        <v>13.8</v>
      </c>
      <c r="M475" s="28">
        <v>34038</v>
      </c>
      <c r="N475" s="87">
        <v>47000</v>
      </c>
      <c r="O475" s="60">
        <f t="shared" si="548"/>
        <v>0.98997000000000002</v>
      </c>
      <c r="P475" s="60">
        <v>1.0030000000000001E-2</v>
      </c>
      <c r="Q475" s="32">
        <f t="shared" si="549"/>
        <v>648600</v>
      </c>
      <c r="R475" s="32">
        <f t="shared" si="550"/>
        <v>465013.06</v>
      </c>
      <c r="S475" s="32">
        <f t="shared" si="551"/>
        <v>4711.34</v>
      </c>
      <c r="T475" s="32">
        <f t="shared" si="552"/>
        <v>178875.6</v>
      </c>
      <c r="U475" s="88">
        <v>0</v>
      </c>
      <c r="V475" s="23">
        <v>44561</v>
      </c>
      <c r="W475" s="17" t="s">
        <v>59</v>
      </c>
      <c r="X475" s="17"/>
      <c r="Y475" s="17"/>
      <c r="Z475" s="17"/>
      <c r="AA475" s="17"/>
      <c r="AB475" s="17"/>
      <c r="AC475" s="17"/>
      <c r="AD475" s="22">
        <f t="shared" si="523"/>
        <v>13.8</v>
      </c>
      <c r="AE475" s="22">
        <f t="shared" si="537"/>
        <v>469724.4</v>
      </c>
      <c r="AF475" s="22"/>
      <c r="AG475" s="22"/>
      <c r="AH475" s="22">
        <f t="shared" si="538"/>
        <v>465013.06</v>
      </c>
      <c r="AI475" s="22">
        <f t="shared" si="539"/>
        <v>4711.34</v>
      </c>
      <c r="AJ475" s="22">
        <f t="shared" si="540"/>
        <v>178875.6</v>
      </c>
      <c r="AK475" s="22">
        <f t="shared" si="553"/>
        <v>648600</v>
      </c>
      <c r="AL475" s="22">
        <f t="shared" si="554"/>
        <v>0</v>
      </c>
      <c r="AM475" s="22">
        <f t="shared" si="541"/>
        <v>0</v>
      </c>
      <c r="AN475" s="22">
        <f t="shared" si="542"/>
        <v>0</v>
      </c>
      <c r="AO475" s="22">
        <f t="shared" si="543"/>
        <v>0</v>
      </c>
      <c r="AP475" s="22">
        <f t="shared" si="544"/>
        <v>0</v>
      </c>
      <c r="AQ475" s="22">
        <f t="shared" si="555"/>
        <v>0</v>
      </c>
      <c r="AR475" s="17"/>
      <c r="AS475" s="17"/>
      <c r="AT475" s="17"/>
      <c r="AU475" s="17"/>
      <c r="AV475" s="17"/>
      <c r="AW475" s="50"/>
      <c r="AX475" s="17"/>
      <c r="AY475" s="17"/>
      <c r="AZ475" s="17"/>
      <c r="BA475" s="17"/>
      <c r="BB475" s="17"/>
      <c r="BC475" s="17"/>
    </row>
    <row r="476" spans="1:55" s="3" customFormat="1" hidden="1" x14ac:dyDescent="0.25">
      <c r="A476" s="50"/>
      <c r="B476" s="146" t="s">
        <v>74</v>
      </c>
      <c r="C476" s="19" t="s">
        <v>58</v>
      </c>
      <c r="D476" s="17"/>
      <c r="E476" s="53"/>
      <c r="F476" s="56"/>
      <c r="G476" s="53"/>
      <c r="H476" s="75"/>
      <c r="I476" s="84">
        <v>4</v>
      </c>
      <c r="J476" s="76">
        <v>1</v>
      </c>
      <c r="K476" s="84">
        <v>1</v>
      </c>
      <c r="L476" s="88">
        <v>12.2</v>
      </c>
      <c r="M476" s="28">
        <v>34038</v>
      </c>
      <c r="N476" s="87">
        <v>47000</v>
      </c>
      <c r="O476" s="60">
        <f t="shared" si="548"/>
        <v>0.98997000000000002</v>
      </c>
      <c r="P476" s="60">
        <v>1.0030000000000001E-2</v>
      </c>
      <c r="Q476" s="32">
        <f t="shared" si="549"/>
        <v>573400</v>
      </c>
      <c r="R476" s="32">
        <f t="shared" si="550"/>
        <v>411098.51</v>
      </c>
      <c r="S476" s="32">
        <f t="shared" si="551"/>
        <v>4165.09</v>
      </c>
      <c r="T476" s="32">
        <f t="shared" si="552"/>
        <v>158136.4</v>
      </c>
      <c r="U476" s="88">
        <v>0</v>
      </c>
      <c r="V476" s="23">
        <v>44561</v>
      </c>
      <c r="W476" s="17" t="s">
        <v>59</v>
      </c>
      <c r="X476" s="17"/>
      <c r="Y476" s="17"/>
      <c r="Z476" s="17"/>
      <c r="AA476" s="17"/>
      <c r="AB476" s="17"/>
      <c r="AC476" s="17"/>
      <c r="AD476" s="22">
        <f t="shared" si="523"/>
        <v>12.2</v>
      </c>
      <c r="AE476" s="22">
        <f t="shared" si="537"/>
        <v>415263.6</v>
      </c>
      <c r="AF476" s="22"/>
      <c r="AG476" s="22"/>
      <c r="AH476" s="22">
        <f t="shared" si="538"/>
        <v>411098.51</v>
      </c>
      <c r="AI476" s="22">
        <f t="shared" si="539"/>
        <v>4165.09</v>
      </c>
      <c r="AJ476" s="22">
        <f t="shared" si="540"/>
        <v>158136.4</v>
      </c>
      <c r="AK476" s="22">
        <f t="shared" si="553"/>
        <v>573400</v>
      </c>
      <c r="AL476" s="22">
        <f t="shared" si="554"/>
        <v>0</v>
      </c>
      <c r="AM476" s="22">
        <f t="shared" si="541"/>
        <v>0</v>
      </c>
      <c r="AN476" s="22">
        <f t="shared" si="542"/>
        <v>0</v>
      </c>
      <c r="AO476" s="22">
        <f t="shared" si="543"/>
        <v>0</v>
      </c>
      <c r="AP476" s="22">
        <f t="shared" si="544"/>
        <v>0</v>
      </c>
      <c r="AQ476" s="22">
        <f t="shared" si="555"/>
        <v>0</v>
      </c>
      <c r="AR476" s="17"/>
      <c r="AS476" s="17"/>
      <c r="AT476" s="17"/>
      <c r="AU476" s="17"/>
      <c r="AV476" s="17"/>
      <c r="AW476" s="50"/>
      <c r="AX476" s="17"/>
      <c r="AY476" s="17"/>
      <c r="AZ476" s="17"/>
      <c r="BA476" s="17"/>
      <c r="BB476" s="17"/>
      <c r="BC476" s="17"/>
    </row>
    <row r="477" spans="1:55" s="3" customFormat="1" hidden="1" x14ac:dyDescent="0.25">
      <c r="A477" s="50"/>
      <c r="B477" s="51" t="s">
        <v>75</v>
      </c>
      <c r="C477" s="19" t="s">
        <v>58</v>
      </c>
      <c r="D477" s="17"/>
      <c r="E477" s="53"/>
      <c r="F477" s="56"/>
      <c r="G477" s="53"/>
      <c r="H477" s="75"/>
      <c r="I477" s="84">
        <v>4</v>
      </c>
      <c r="J477" s="76">
        <v>1</v>
      </c>
      <c r="K477" s="84">
        <v>1</v>
      </c>
      <c r="L477" s="88">
        <v>12.5</v>
      </c>
      <c r="M477" s="28">
        <v>34038</v>
      </c>
      <c r="N477" s="87">
        <v>47000</v>
      </c>
      <c r="O477" s="60">
        <f t="shared" si="548"/>
        <v>0.98997000000000002</v>
      </c>
      <c r="P477" s="60">
        <v>1.0030000000000001E-2</v>
      </c>
      <c r="Q477" s="32">
        <f t="shared" si="549"/>
        <v>587500</v>
      </c>
      <c r="R477" s="32">
        <f t="shared" si="550"/>
        <v>421207.49</v>
      </c>
      <c r="S477" s="32">
        <f t="shared" si="551"/>
        <v>4267.51</v>
      </c>
      <c r="T477" s="32">
        <f t="shared" si="552"/>
        <v>162025</v>
      </c>
      <c r="U477" s="88">
        <v>0</v>
      </c>
      <c r="V477" s="23">
        <v>44561</v>
      </c>
      <c r="W477" s="17" t="s">
        <v>59</v>
      </c>
      <c r="X477" s="17"/>
      <c r="Y477" s="17"/>
      <c r="Z477" s="17"/>
      <c r="AA477" s="17"/>
      <c r="AB477" s="17"/>
      <c r="AC477" s="17"/>
      <c r="AD477" s="22">
        <f t="shared" si="523"/>
        <v>12.5</v>
      </c>
      <c r="AE477" s="22">
        <f t="shared" si="537"/>
        <v>425475</v>
      </c>
      <c r="AF477" s="22"/>
      <c r="AG477" s="22"/>
      <c r="AH477" s="22">
        <f t="shared" si="538"/>
        <v>421207.49</v>
      </c>
      <c r="AI477" s="22">
        <f t="shared" si="539"/>
        <v>4267.51</v>
      </c>
      <c r="AJ477" s="22">
        <f t="shared" si="540"/>
        <v>162025</v>
      </c>
      <c r="AK477" s="22">
        <f t="shared" si="553"/>
        <v>587500</v>
      </c>
      <c r="AL477" s="22">
        <f t="shared" si="554"/>
        <v>0</v>
      </c>
      <c r="AM477" s="22">
        <f t="shared" si="541"/>
        <v>0</v>
      </c>
      <c r="AN477" s="22">
        <f t="shared" si="542"/>
        <v>0</v>
      </c>
      <c r="AO477" s="22">
        <f t="shared" si="543"/>
        <v>0</v>
      </c>
      <c r="AP477" s="22">
        <f t="shared" si="544"/>
        <v>0</v>
      </c>
      <c r="AQ477" s="22">
        <f t="shared" si="555"/>
        <v>0</v>
      </c>
      <c r="AR477" s="17"/>
      <c r="AS477" s="17"/>
      <c r="AT477" s="17"/>
      <c r="AU477" s="17"/>
      <c r="AV477" s="17"/>
      <c r="AW477" s="50"/>
      <c r="AX477" s="17"/>
      <c r="AY477" s="17"/>
      <c r="AZ477" s="17"/>
      <c r="BA477" s="17"/>
      <c r="BB477" s="17"/>
      <c r="BC477" s="17"/>
    </row>
    <row r="478" spans="1:55" s="3" customFormat="1" hidden="1" x14ac:dyDescent="0.25">
      <c r="A478" s="50"/>
      <c r="B478" s="51" t="s">
        <v>76</v>
      </c>
      <c r="C478" s="52"/>
      <c r="D478" s="17" t="s">
        <v>62</v>
      </c>
      <c r="E478" s="53"/>
      <c r="F478" s="56"/>
      <c r="G478" s="53"/>
      <c r="H478" s="75"/>
      <c r="I478" s="84">
        <v>2</v>
      </c>
      <c r="J478" s="76">
        <v>1</v>
      </c>
      <c r="K478" s="84">
        <v>1</v>
      </c>
      <c r="L478" s="134">
        <v>11.5</v>
      </c>
      <c r="M478" s="28">
        <v>34038</v>
      </c>
      <c r="N478" s="87">
        <v>47000</v>
      </c>
      <c r="O478" s="60">
        <f t="shared" si="548"/>
        <v>0.98997000000000002</v>
      </c>
      <c r="P478" s="60">
        <v>1.0030000000000001E-2</v>
      </c>
      <c r="Q478" s="32">
        <f t="shared" si="549"/>
        <v>540500</v>
      </c>
      <c r="R478" s="32">
        <f t="shared" si="550"/>
        <v>387510.89</v>
      </c>
      <c r="S478" s="32">
        <f t="shared" si="551"/>
        <v>3926.11</v>
      </c>
      <c r="T478" s="32">
        <f t="shared" si="552"/>
        <v>149063</v>
      </c>
      <c r="U478" s="88">
        <v>0</v>
      </c>
      <c r="V478" s="23">
        <v>44561</v>
      </c>
      <c r="W478" s="17"/>
      <c r="X478" s="17" t="s">
        <v>59</v>
      </c>
      <c r="Y478" s="17"/>
      <c r="Z478" s="17"/>
      <c r="AA478" s="17"/>
      <c r="AB478" s="17"/>
      <c r="AC478" s="17"/>
      <c r="AD478" s="22">
        <f t="shared" si="523"/>
        <v>0</v>
      </c>
      <c r="AE478" s="22">
        <f t="shared" si="537"/>
        <v>0</v>
      </c>
      <c r="AF478" s="22"/>
      <c r="AG478" s="22"/>
      <c r="AH478" s="22">
        <f t="shared" si="538"/>
        <v>0</v>
      </c>
      <c r="AI478" s="22">
        <f t="shared" si="539"/>
        <v>0</v>
      </c>
      <c r="AJ478" s="22">
        <f t="shared" si="540"/>
        <v>0</v>
      </c>
      <c r="AK478" s="22">
        <f t="shared" si="553"/>
        <v>0</v>
      </c>
      <c r="AL478" s="22">
        <f t="shared" si="554"/>
        <v>11.5</v>
      </c>
      <c r="AM478" s="22">
        <f t="shared" si="541"/>
        <v>391437</v>
      </c>
      <c r="AN478" s="22">
        <f t="shared" si="542"/>
        <v>387510.89</v>
      </c>
      <c r="AO478" s="22">
        <f t="shared" si="543"/>
        <v>3926.11</v>
      </c>
      <c r="AP478" s="22">
        <f t="shared" si="544"/>
        <v>149063</v>
      </c>
      <c r="AQ478" s="22">
        <f t="shared" si="555"/>
        <v>540500</v>
      </c>
      <c r="AR478" s="17"/>
      <c r="AS478" s="17"/>
      <c r="AT478" s="17"/>
      <c r="AU478" s="17"/>
      <c r="AV478" s="17"/>
      <c r="AW478" s="50"/>
      <c r="AX478" s="17"/>
      <c r="AY478" s="17"/>
      <c r="AZ478" s="17"/>
      <c r="BA478" s="17"/>
      <c r="BB478" s="17"/>
      <c r="BC478" s="17"/>
    </row>
    <row r="479" spans="1:55" s="3" customFormat="1" hidden="1" x14ac:dyDescent="0.25">
      <c r="A479" s="50"/>
      <c r="B479" s="51" t="s">
        <v>78</v>
      </c>
      <c r="C479" s="19" t="s">
        <v>58</v>
      </c>
      <c r="D479" s="17"/>
      <c r="E479" s="53"/>
      <c r="F479" s="56"/>
      <c r="G479" s="53"/>
      <c r="H479" s="75"/>
      <c r="I479" s="84">
        <v>1</v>
      </c>
      <c r="J479" s="76">
        <v>1</v>
      </c>
      <c r="K479" s="84">
        <v>1</v>
      </c>
      <c r="L479" s="88">
        <v>17.8</v>
      </c>
      <c r="M479" s="28">
        <v>34038</v>
      </c>
      <c r="N479" s="87">
        <v>47000</v>
      </c>
      <c r="O479" s="60">
        <f t="shared" si="548"/>
        <v>0.98997000000000002</v>
      </c>
      <c r="P479" s="60">
        <v>1.0030000000000001E-2</v>
      </c>
      <c r="Q479" s="32">
        <f t="shared" si="549"/>
        <v>836600</v>
      </c>
      <c r="R479" s="32">
        <f t="shared" si="550"/>
        <v>599799.46</v>
      </c>
      <c r="S479" s="32">
        <f t="shared" si="551"/>
        <v>6076.94</v>
      </c>
      <c r="T479" s="32">
        <f t="shared" si="552"/>
        <v>230723.6</v>
      </c>
      <c r="U479" s="88">
        <v>0</v>
      </c>
      <c r="V479" s="23">
        <v>44561</v>
      </c>
      <c r="W479" s="17" t="s">
        <v>59</v>
      </c>
      <c r="X479" s="17"/>
      <c r="Y479" s="17"/>
      <c r="Z479" s="17"/>
      <c r="AA479" s="17"/>
      <c r="AB479" s="17"/>
      <c r="AC479" s="17"/>
      <c r="AD479" s="22">
        <f t="shared" si="523"/>
        <v>17.8</v>
      </c>
      <c r="AE479" s="22">
        <f t="shared" si="537"/>
        <v>605876.4</v>
      </c>
      <c r="AF479" s="22"/>
      <c r="AG479" s="22"/>
      <c r="AH479" s="22">
        <f t="shared" si="538"/>
        <v>599799.46</v>
      </c>
      <c r="AI479" s="22">
        <f t="shared" si="539"/>
        <v>6076.94</v>
      </c>
      <c r="AJ479" s="22">
        <f t="shared" si="540"/>
        <v>230723.6</v>
      </c>
      <c r="AK479" s="22">
        <f t="shared" si="553"/>
        <v>836600</v>
      </c>
      <c r="AL479" s="22">
        <f t="shared" si="554"/>
        <v>0</v>
      </c>
      <c r="AM479" s="22">
        <f t="shared" si="541"/>
        <v>0</v>
      </c>
      <c r="AN479" s="22">
        <f t="shared" si="542"/>
        <v>0</v>
      </c>
      <c r="AO479" s="22">
        <f t="shared" si="543"/>
        <v>0</v>
      </c>
      <c r="AP479" s="22">
        <f t="shared" si="544"/>
        <v>0</v>
      </c>
      <c r="AQ479" s="22">
        <f t="shared" si="555"/>
        <v>0</v>
      </c>
      <c r="AR479" s="17"/>
      <c r="AS479" s="17"/>
      <c r="AT479" s="17"/>
      <c r="AU479" s="17"/>
      <c r="AV479" s="17"/>
      <c r="AW479" s="50"/>
      <c r="AX479" s="17"/>
      <c r="AY479" s="17"/>
      <c r="AZ479" s="17"/>
      <c r="BA479" s="17"/>
      <c r="BB479" s="17"/>
      <c r="BC479" s="17"/>
    </row>
    <row r="480" spans="1:55" s="3" customFormat="1" hidden="1" x14ac:dyDescent="0.25">
      <c r="A480" s="50"/>
      <c r="B480" s="51" t="s">
        <v>79</v>
      </c>
      <c r="C480" s="52"/>
      <c r="D480" s="17" t="s">
        <v>62</v>
      </c>
      <c r="E480" s="53"/>
      <c r="F480" s="56"/>
      <c r="G480" s="53"/>
      <c r="H480" s="75"/>
      <c r="I480" s="84">
        <v>2</v>
      </c>
      <c r="J480" s="76">
        <v>1</v>
      </c>
      <c r="K480" s="84">
        <v>1</v>
      </c>
      <c r="L480" s="88">
        <v>17.899999999999999</v>
      </c>
      <c r="M480" s="28">
        <v>34038</v>
      </c>
      <c r="N480" s="87">
        <v>47000</v>
      </c>
      <c r="O480" s="60">
        <f t="shared" si="548"/>
        <v>0.98997000000000002</v>
      </c>
      <c r="P480" s="60">
        <v>1.0030000000000001E-2</v>
      </c>
      <c r="Q480" s="32">
        <f t="shared" si="549"/>
        <v>841300</v>
      </c>
      <c r="R480" s="32">
        <f t="shared" si="550"/>
        <v>603169.12</v>
      </c>
      <c r="S480" s="32">
        <f t="shared" si="551"/>
        <v>6111.08</v>
      </c>
      <c r="T480" s="32">
        <f t="shared" si="552"/>
        <v>232019.8</v>
      </c>
      <c r="U480" s="88">
        <v>0</v>
      </c>
      <c r="V480" s="23">
        <v>44561</v>
      </c>
      <c r="W480" s="17"/>
      <c r="X480" s="17" t="s">
        <v>59</v>
      </c>
      <c r="Y480" s="17"/>
      <c r="Z480" s="17"/>
      <c r="AA480" s="17"/>
      <c r="AB480" s="17"/>
      <c r="AC480" s="17"/>
      <c r="AD480" s="22">
        <f t="shared" si="523"/>
        <v>0</v>
      </c>
      <c r="AE480" s="22">
        <f t="shared" si="537"/>
        <v>0</v>
      </c>
      <c r="AF480" s="22"/>
      <c r="AG480" s="22"/>
      <c r="AH480" s="22">
        <f t="shared" si="538"/>
        <v>0</v>
      </c>
      <c r="AI480" s="22">
        <f t="shared" si="539"/>
        <v>0</v>
      </c>
      <c r="AJ480" s="22">
        <f t="shared" si="540"/>
        <v>0</v>
      </c>
      <c r="AK480" s="22">
        <f t="shared" si="553"/>
        <v>0</v>
      </c>
      <c r="AL480" s="22">
        <f t="shared" si="554"/>
        <v>17.899999999999999</v>
      </c>
      <c r="AM480" s="22">
        <f t="shared" si="541"/>
        <v>609280.19999999995</v>
      </c>
      <c r="AN480" s="22">
        <f t="shared" si="542"/>
        <v>603169.12</v>
      </c>
      <c r="AO480" s="22">
        <f t="shared" si="543"/>
        <v>6111.08</v>
      </c>
      <c r="AP480" s="22">
        <f t="shared" si="544"/>
        <v>232019.8</v>
      </c>
      <c r="AQ480" s="22">
        <f t="shared" si="555"/>
        <v>841300</v>
      </c>
      <c r="AR480" s="17"/>
      <c r="AS480" s="17"/>
      <c r="AT480" s="17"/>
      <c r="AU480" s="17"/>
      <c r="AV480" s="17"/>
      <c r="AW480" s="50"/>
      <c r="AX480" s="17"/>
      <c r="AY480" s="17"/>
      <c r="AZ480" s="17"/>
      <c r="BA480" s="17"/>
      <c r="BB480" s="17"/>
      <c r="BC480" s="17"/>
    </row>
    <row r="481" spans="1:55" s="3" customFormat="1" hidden="1" x14ac:dyDescent="0.25">
      <c r="A481" s="50"/>
      <c r="B481" s="146" t="s">
        <v>80</v>
      </c>
      <c r="C481" s="52"/>
      <c r="D481" s="17" t="s">
        <v>62</v>
      </c>
      <c r="E481" s="53"/>
      <c r="F481" s="56"/>
      <c r="G481" s="53"/>
      <c r="H481" s="75"/>
      <c r="I481" s="84">
        <v>1</v>
      </c>
      <c r="J481" s="76">
        <v>1</v>
      </c>
      <c r="K481" s="84">
        <v>1</v>
      </c>
      <c r="L481" s="88">
        <v>18.5</v>
      </c>
      <c r="M481" s="28">
        <v>34038</v>
      </c>
      <c r="N481" s="87">
        <v>47000</v>
      </c>
      <c r="O481" s="60">
        <f t="shared" si="548"/>
        <v>0.98997000000000002</v>
      </c>
      <c r="P481" s="60">
        <v>1.0030000000000001E-2</v>
      </c>
      <c r="Q481" s="32">
        <f t="shared" si="549"/>
        <v>869500</v>
      </c>
      <c r="R481" s="32">
        <f t="shared" si="550"/>
        <v>623387.07999999996</v>
      </c>
      <c r="S481" s="32">
        <f t="shared" si="551"/>
        <v>6315.92</v>
      </c>
      <c r="T481" s="32">
        <f t="shared" si="552"/>
        <v>239797</v>
      </c>
      <c r="U481" s="88">
        <v>0</v>
      </c>
      <c r="V481" s="23">
        <v>44561</v>
      </c>
      <c r="W481" s="17"/>
      <c r="X481" s="17" t="s">
        <v>59</v>
      </c>
      <c r="Y481" s="17"/>
      <c r="Z481" s="17"/>
      <c r="AA481" s="17"/>
      <c r="AB481" s="17"/>
      <c r="AC481" s="17"/>
      <c r="AD481" s="22">
        <f t="shared" si="523"/>
        <v>0</v>
      </c>
      <c r="AE481" s="22">
        <f t="shared" si="537"/>
        <v>0</v>
      </c>
      <c r="AF481" s="22"/>
      <c r="AG481" s="22"/>
      <c r="AH481" s="22">
        <f t="shared" si="538"/>
        <v>0</v>
      </c>
      <c r="AI481" s="22">
        <f t="shared" si="539"/>
        <v>0</v>
      </c>
      <c r="AJ481" s="22">
        <f t="shared" si="540"/>
        <v>0</v>
      </c>
      <c r="AK481" s="22">
        <f t="shared" si="553"/>
        <v>0</v>
      </c>
      <c r="AL481" s="22">
        <f t="shared" si="554"/>
        <v>18.5</v>
      </c>
      <c r="AM481" s="22">
        <f t="shared" si="541"/>
        <v>629703</v>
      </c>
      <c r="AN481" s="22">
        <f t="shared" si="542"/>
        <v>623387.07999999996</v>
      </c>
      <c r="AO481" s="22">
        <f t="shared" si="543"/>
        <v>6315.92</v>
      </c>
      <c r="AP481" s="22">
        <f t="shared" si="544"/>
        <v>239797</v>
      </c>
      <c r="AQ481" s="22">
        <f t="shared" si="555"/>
        <v>869500</v>
      </c>
      <c r="AR481" s="17"/>
      <c r="AS481" s="17"/>
      <c r="AT481" s="17"/>
      <c r="AU481" s="17"/>
      <c r="AV481" s="17"/>
      <c r="AW481" s="50"/>
      <c r="AX481" s="17"/>
      <c r="AY481" s="17"/>
      <c r="AZ481" s="17"/>
      <c r="BA481" s="17"/>
      <c r="BB481" s="17"/>
      <c r="BC481" s="17"/>
    </row>
    <row r="482" spans="1:55" s="3" customFormat="1" hidden="1" x14ac:dyDescent="0.25">
      <c r="A482" s="50"/>
      <c r="B482" s="51" t="s">
        <v>81</v>
      </c>
      <c r="C482" s="52"/>
      <c r="D482" s="17" t="s">
        <v>62</v>
      </c>
      <c r="E482" s="53"/>
      <c r="F482" s="56"/>
      <c r="G482" s="53"/>
      <c r="H482" s="75"/>
      <c r="I482" s="84">
        <v>2</v>
      </c>
      <c r="J482" s="76">
        <v>1</v>
      </c>
      <c r="K482" s="84">
        <v>1</v>
      </c>
      <c r="L482" s="88">
        <v>18.399999999999999</v>
      </c>
      <c r="M482" s="28">
        <v>34038</v>
      </c>
      <c r="N482" s="87">
        <v>47000</v>
      </c>
      <c r="O482" s="60">
        <f t="shared" si="548"/>
        <v>0.98997000000000002</v>
      </c>
      <c r="P482" s="60">
        <v>1.0030000000000001E-2</v>
      </c>
      <c r="Q482" s="32">
        <f t="shared" si="549"/>
        <v>864800</v>
      </c>
      <c r="R482" s="32">
        <f t="shared" si="550"/>
        <v>620017.42000000004</v>
      </c>
      <c r="S482" s="32">
        <f t="shared" si="551"/>
        <v>6281.78</v>
      </c>
      <c r="T482" s="32">
        <f t="shared" si="552"/>
        <v>238500.8</v>
      </c>
      <c r="U482" s="88">
        <v>0</v>
      </c>
      <c r="V482" s="23">
        <v>44561</v>
      </c>
      <c r="W482" s="17"/>
      <c r="X482" s="17" t="s">
        <v>59</v>
      </c>
      <c r="Y482" s="17"/>
      <c r="Z482" s="17"/>
      <c r="AA482" s="17"/>
      <c r="AB482" s="17"/>
      <c r="AC482" s="17"/>
      <c r="AD482" s="22">
        <f t="shared" si="523"/>
        <v>0</v>
      </c>
      <c r="AE482" s="22">
        <f t="shared" si="537"/>
        <v>0</v>
      </c>
      <c r="AF482" s="22"/>
      <c r="AG482" s="22"/>
      <c r="AH482" s="22">
        <f t="shared" si="538"/>
        <v>0</v>
      </c>
      <c r="AI482" s="22">
        <f t="shared" si="539"/>
        <v>0</v>
      </c>
      <c r="AJ482" s="22">
        <f t="shared" si="540"/>
        <v>0</v>
      </c>
      <c r="AK482" s="22">
        <f t="shared" si="553"/>
        <v>0</v>
      </c>
      <c r="AL482" s="22">
        <f t="shared" si="554"/>
        <v>18.399999999999999</v>
      </c>
      <c r="AM482" s="22">
        <f t="shared" si="541"/>
        <v>626299.19999999995</v>
      </c>
      <c r="AN482" s="22">
        <f t="shared" si="542"/>
        <v>620017.42000000004</v>
      </c>
      <c r="AO482" s="22">
        <f t="shared" si="543"/>
        <v>6281.78</v>
      </c>
      <c r="AP482" s="22">
        <f t="shared" si="544"/>
        <v>238500.8</v>
      </c>
      <c r="AQ482" s="22">
        <f t="shared" si="555"/>
        <v>864800</v>
      </c>
      <c r="AR482" s="17"/>
      <c r="AS482" s="17"/>
      <c r="AT482" s="17"/>
      <c r="AU482" s="17"/>
      <c r="AV482" s="17"/>
      <c r="AW482" s="50"/>
      <c r="AX482" s="17"/>
      <c r="AY482" s="17"/>
      <c r="AZ482" s="17"/>
      <c r="BA482" s="17"/>
      <c r="BB482" s="17"/>
      <c r="BC482" s="17"/>
    </row>
    <row r="483" spans="1:55" s="3" customFormat="1" hidden="1" x14ac:dyDescent="0.25">
      <c r="A483" s="50"/>
      <c r="B483" s="51" t="s">
        <v>186</v>
      </c>
      <c r="C483" s="19" t="s">
        <v>58</v>
      </c>
      <c r="D483" s="17"/>
      <c r="E483" s="53"/>
      <c r="F483" s="56"/>
      <c r="G483" s="53"/>
      <c r="H483" s="75"/>
      <c r="I483" s="84">
        <v>1</v>
      </c>
      <c r="J483" s="76">
        <v>1</v>
      </c>
      <c r="K483" s="84">
        <v>1</v>
      </c>
      <c r="L483" s="22">
        <v>18.100000000000001</v>
      </c>
      <c r="M483" s="28">
        <v>34038</v>
      </c>
      <c r="N483" s="87">
        <v>47000</v>
      </c>
      <c r="O483" s="60">
        <f t="shared" si="548"/>
        <v>0.98997000000000002</v>
      </c>
      <c r="P483" s="60">
        <v>1.0030000000000001E-2</v>
      </c>
      <c r="Q483" s="32">
        <f t="shared" si="549"/>
        <v>850700</v>
      </c>
      <c r="R483" s="32">
        <f t="shared" si="550"/>
        <v>609908.43999999994</v>
      </c>
      <c r="S483" s="32">
        <f t="shared" si="551"/>
        <v>6179.36</v>
      </c>
      <c r="T483" s="32">
        <f t="shared" si="552"/>
        <v>234612.2</v>
      </c>
      <c r="U483" s="88">
        <v>0</v>
      </c>
      <c r="V483" s="23">
        <v>44561</v>
      </c>
      <c r="W483" s="17" t="s">
        <v>59</v>
      </c>
      <c r="X483" s="17"/>
      <c r="Y483" s="17"/>
      <c r="Z483" s="17"/>
      <c r="AA483" s="17"/>
      <c r="AB483" s="17"/>
      <c r="AC483" s="17"/>
      <c r="AD483" s="22">
        <f t="shared" si="523"/>
        <v>18.100000000000001</v>
      </c>
      <c r="AE483" s="22">
        <f t="shared" si="537"/>
        <v>616087.80000000005</v>
      </c>
      <c r="AF483" s="22"/>
      <c r="AG483" s="22"/>
      <c r="AH483" s="22">
        <f t="shared" si="538"/>
        <v>609908.43999999994</v>
      </c>
      <c r="AI483" s="22">
        <f t="shared" si="539"/>
        <v>6179.36</v>
      </c>
      <c r="AJ483" s="22">
        <f t="shared" si="540"/>
        <v>234612.2</v>
      </c>
      <c r="AK483" s="22">
        <f t="shared" si="553"/>
        <v>850700</v>
      </c>
      <c r="AL483" s="22">
        <f t="shared" si="554"/>
        <v>0</v>
      </c>
      <c r="AM483" s="22">
        <f t="shared" si="541"/>
        <v>0</v>
      </c>
      <c r="AN483" s="22">
        <f t="shared" si="542"/>
        <v>0</v>
      </c>
      <c r="AO483" s="22">
        <f t="shared" si="543"/>
        <v>0</v>
      </c>
      <c r="AP483" s="22">
        <f t="shared" si="544"/>
        <v>0</v>
      </c>
      <c r="AQ483" s="22">
        <f t="shared" si="555"/>
        <v>0</v>
      </c>
      <c r="AR483" s="17"/>
      <c r="AS483" s="17"/>
      <c r="AT483" s="17"/>
      <c r="AU483" s="17"/>
      <c r="AV483" s="17"/>
      <c r="AW483" s="50"/>
      <c r="AX483" s="17"/>
      <c r="AY483" s="17"/>
      <c r="AZ483" s="17"/>
      <c r="BA483" s="17"/>
      <c r="BB483" s="17"/>
      <c r="BC483" s="17"/>
    </row>
    <row r="484" spans="1:55" s="3" customFormat="1" hidden="1" x14ac:dyDescent="0.25">
      <c r="A484" s="50"/>
      <c r="B484" s="51" t="s">
        <v>187</v>
      </c>
      <c r="C484" s="19" t="s">
        <v>58</v>
      </c>
      <c r="D484" s="17"/>
      <c r="E484" s="53"/>
      <c r="F484" s="56"/>
      <c r="G484" s="53"/>
      <c r="H484" s="75"/>
      <c r="I484" s="84">
        <v>1</v>
      </c>
      <c r="J484" s="76">
        <v>1</v>
      </c>
      <c r="K484" s="66">
        <v>2</v>
      </c>
      <c r="L484" s="22">
        <v>42.6</v>
      </c>
      <c r="M484" s="28">
        <v>34038</v>
      </c>
      <c r="N484" s="87">
        <v>47000</v>
      </c>
      <c r="O484" s="60">
        <f t="shared" si="548"/>
        <v>0.98997000000000002</v>
      </c>
      <c r="P484" s="60">
        <v>1.0030000000000001E-2</v>
      </c>
      <c r="Q484" s="32">
        <f t="shared" si="549"/>
        <v>2002200</v>
      </c>
      <c r="R484" s="32">
        <f t="shared" si="550"/>
        <v>1435475.11</v>
      </c>
      <c r="S484" s="32">
        <f t="shared" si="551"/>
        <v>14543.69</v>
      </c>
      <c r="T484" s="32">
        <f t="shared" si="552"/>
        <v>552181.19999999995</v>
      </c>
      <c r="U484" s="88">
        <v>0</v>
      </c>
      <c r="V484" s="23">
        <v>44561</v>
      </c>
      <c r="W484" s="17" t="s">
        <v>59</v>
      </c>
      <c r="X484" s="17"/>
      <c r="Y484" s="17"/>
      <c r="Z484" s="17"/>
      <c r="AA484" s="17"/>
      <c r="AB484" s="17"/>
      <c r="AC484" s="17"/>
      <c r="AD484" s="22">
        <f t="shared" si="523"/>
        <v>42.6</v>
      </c>
      <c r="AE484" s="22">
        <f t="shared" si="537"/>
        <v>1450018.8</v>
      </c>
      <c r="AF484" s="22"/>
      <c r="AG484" s="22"/>
      <c r="AH484" s="22">
        <f t="shared" si="538"/>
        <v>1435475.11</v>
      </c>
      <c r="AI484" s="22">
        <f t="shared" si="539"/>
        <v>14543.69</v>
      </c>
      <c r="AJ484" s="22">
        <f t="shared" si="540"/>
        <v>552181.19999999995</v>
      </c>
      <c r="AK484" s="22">
        <f t="shared" si="553"/>
        <v>2002200</v>
      </c>
      <c r="AL484" s="22">
        <f t="shared" si="554"/>
        <v>0</v>
      </c>
      <c r="AM484" s="22">
        <f t="shared" si="541"/>
        <v>0</v>
      </c>
      <c r="AN484" s="22">
        <f t="shared" si="542"/>
        <v>0</v>
      </c>
      <c r="AO484" s="22">
        <f t="shared" si="543"/>
        <v>0</v>
      </c>
      <c r="AP484" s="22">
        <f t="shared" si="544"/>
        <v>0</v>
      </c>
      <c r="AQ484" s="22">
        <f t="shared" si="555"/>
        <v>0</v>
      </c>
      <c r="AR484" s="17"/>
      <c r="AS484" s="17"/>
      <c r="AT484" s="17"/>
      <c r="AU484" s="17"/>
      <c r="AV484" s="17"/>
      <c r="AW484" s="50"/>
      <c r="AX484" s="17"/>
      <c r="AY484" s="17"/>
      <c r="AZ484" s="17"/>
      <c r="BA484" s="17"/>
      <c r="BB484" s="17"/>
      <c r="BC484" s="17"/>
    </row>
    <row r="485" spans="1:55" s="3" customFormat="1" hidden="1" x14ac:dyDescent="0.25">
      <c r="A485" s="50"/>
      <c r="B485" s="51" t="s">
        <v>188</v>
      </c>
      <c r="C485" s="52"/>
      <c r="D485" s="17" t="s">
        <v>62</v>
      </c>
      <c r="E485" s="53"/>
      <c r="F485" s="56"/>
      <c r="G485" s="53"/>
      <c r="H485" s="75"/>
      <c r="I485" s="84">
        <v>2</v>
      </c>
      <c r="J485" s="76">
        <v>1</v>
      </c>
      <c r="K485" s="84">
        <v>1</v>
      </c>
      <c r="L485" s="88">
        <v>19.100000000000001</v>
      </c>
      <c r="M485" s="28">
        <v>34038</v>
      </c>
      <c r="N485" s="87">
        <v>47000</v>
      </c>
      <c r="O485" s="60">
        <f t="shared" si="548"/>
        <v>0.98997000000000002</v>
      </c>
      <c r="P485" s="60">
        <v>1.0030000000000001E-2</v>
      </c>
      <c r="Q485" s="32">
        <f t="shared" si="549"/>
        <v>897700</v>
      </c>
      <c r="R485" s="32">
        <f t="shared" si="550"/>
        <v>643605.04</v>
      </c>
      <c r="S485" s="32">
        <f t="shared" si="551"/>
        <v>6520.76</v>
      </c>
      <c r="T485" s="32">
        <f t="shared" si="552"/>
        <v>247574.2</v>
      </c>
      <c r="U485" s="88">
        <v>0</v>
      </c>
      <c r="V485" s="23">
        <v>44561</v>
      </c>
      <c r="W485" s="17"/>
      <c r="X485" s="17" t="s">
        <v>59</v>
      </c>
      <c r="Y485" s="17"/>
      <c r="Z485" s="17"/>
      <c r="AA485" s="17"/>
      <c r="AB485" s="17"/>
      <c r="AC485" s="17"/>
      <c r="AD485" s="22">
        <f t="shared" si="523"/>
        <v>0</v>
      </c>
      <c r="AE485" s="22">
        <f t="shared" si="537"/>
        <v>0</v>
      </c>
      <c r="AF485" s="22"/>
      <c r="AG485" s="22"/>
      <c r="AH485" s="22">
        <f t="shared" si="538"/>
        <v>0</v>
      </c>
      <c r="AI485" s="22">
        <f t="shared" si="539"/>
        <v>0</v>
      </c>
      <c r="AJ485" s="22">
        <f t="shared" si="540"/>
        <v>0</v>
      </c>
      <c r="AK485" s="22">
        <f t="shared" si="553"/>
        <v>0</v>
      </c>
      <c r="AL485" s="22">
        <f t="shared" si="554"/>
        <v>19.100000000000001</v>
      </c>
      <c r="AM485" s="22">
        <f t="shared" si="541"/>
        <v>650125.80000000005</v>
      </c>
      <c r="AN485" s="22">
        <f t="shared" si="542"/>
        <v>643605.04</v>
      </c>
      <c r="AO485" s="22">
        <f t="shared" si="543"/>
        <v>6520.76</v>
      </c>
      <c r="AP485" s="22">
        <f t="shared" si="544"/>
        <v>247574.2</v>
      </c>
      <c r="AQ485" s="22">
        <f t="shared" si="555"/>
        <v>897700</v>
      </c>
      <c r="AR485" s="17"/>
      <c r="AS485" s="17"/>
      <c r="AT485" s="17"/>
      <c r="AU485" s="17"/>
      <c r="AV485" s="17"/>
      <c r="AW485" s="50"/>
      <c r="AX485" s="17"/>
      <c r="AY485" s="17"/>
      <c r="AZ485" s="17"/>
      <c r="BA485" s="17"/>
      <c r="BB485" s="17"/>
      <c r="BC485" s="17"/>
    </row>
    <row r="486" spans="1:55" s="3" customFormat="1" hidden="1" x14ac:dyDescent="0.25">
      <c r="A486" s="50"/>
      <c r="B486" s="51" t="s">
        <v>189</v>
      </c>
      <c r="C486" s="19" t="s">
        <v>58</v>
      </c>
      <c r="D486" s="17"/>
      <c r="E486" s="53"/>
      <c r="F486" s="56"/>
      <c r="G486" s="53"/>
      <c r="H486" s="75"/>
      <c r="I486" s="84">
        <v>1</v>
      </c>
      <c r="J486" s="76">
        <v>1</v>
      </c>
      <c r="K486" s="84">
        <v>1</v>
      </c>
      <c r="L486" s="88">
        <v>18</v>
      </c>
      <c r="M486" s="28">
        <v>34038</v>
      </c>
      <c r="N486" s="87">
        <v>47000</v>
      </c>
      <c r="O486" s="60">
        <f t="shared" si="548"/>
        <v>0.98997000000000002</v>
      </c>
      <c r="P486" s="60">
        <v>1.0030000000000001E-2</v>
      </c>
      <c r="Q486" s="32">
        <f t="shared" si="549"/>
        <v>846000</v>
      </c>
      <c r="R486" s="32">
        <f t="shared" si="550"/>
        <v>606538.78</v>
      </c>
      <c r="S486" s="32">
        <f t="shared" si="551"/>
        <v>6145.22</v>
      </c>
      <c r="T486" s="32">
        <f t="shared" si="552"/>
        <v>233316</v>
      </c>
      <c r="U486" s="88">
        <v>0</v>
      </c>
      <c r="V486" s="23">
        <v>44561</v>
      </c>
      <c r="W486" s="17" t="s">
        <v>59</v>
      </c>
      <c r="X486" s="17"/>
      <c r="Y486" s="17"/>
      <c r="Z486" s="17"/>
      <c r="AA486" s="17"/>
      <c r="AB486" s="17"/>
      <c r="AC486" s="17"/>
      <c r="AD486" s="22">
        <f t="shared" si="523"/>
        <v>18</v>
      </c>
      <c r="AE486" s="22">
        <f t="shared" si="537"/>
        <v>612684</v>
      </c>
      <c r="AF486" s="22"/>
      <c r="AG486" s="22"/>
      <c r="AH486" s="22">
        <f t="shared" si="538"/>
        <v>606538.78</v>
      </c>
      <c r="AI486" s="22">
        <f t="shared" si="539"/>
        <v>6145.22</v>
      </c>
      <c r="AJ486" s="22">
        <f t="shared" si="540"/>
        <v>233316</v>
      </c>
      <c r="AK486" s="22">
        <f t="shared" si="553"/>
        <v>846000</v>
      </c>
      <c r="AL486" s="22">
        <f t="shared" si="554"/>
        <v>0</v>
      </c>
      <c r="AM486" s="22">
        <f t="shared" si="541"/>
        <v>0</v>
      </c>
      <c r="AN486" s="22">
        <f t="shared" si="542"/>
        <v>0</v>
      </c>
      <c r="AO486" s="22">
        <f t="shared" si="543"/>
        <v>0</v>
      </c>
      <c r="AP486" s="22">
        <f t="shared" si="544"/>
        <v>0</v>
      </c>
      <c r="AQ486" s="22">
        <f t="shared" si="555"/>
        <v>0</v>
      </c>
      <c r="AR486" s="17"/>
      <c r="AS486" s="17"/>
      <c r="AT486" s="17"/>
      <c r="AU486" s="17"/>
      <c r="AV486" s="17"/>
      <c r="AW486" s="50"/>
      <c r="AX486" s="17"/>
      <c r="AY486" s="17"/>
      <c r="AZ486" s="17"/>
      <c r="BA486" s="17"/>
      <c r="BB486" s="17"/>
      <c r="BC486" s="17"/>
    </row>
    <row r="487" spans="1:55" s="3" customFormat="1" hidden="1" x14ac:dyDescent="0.25">
      <c r="A487" s="50"/>
      <c r="B487" s="51" t="s">
        <v>163</v>
      </c>
      <c r="C487" s="52"/>
      <c r="D487" s="17" t="s">
        <v>62</v>
      </c>
      <c r="E487" s="53"/>
      <c r="F487" s="56"/>
      <c r="G487" s="53"/>
      <c r="H487" s="75"/>
      <c r="I487" s="84">
        <v>1</v>
      </c>
      <c r="J487" s="76">
        <v>1</v>
      </c>
      <c r="K487" s="84">
        <v>1</v>
      </c>
      <c r="L487" s="139">
        <v>18.7</v>
      </c>
      <c r="M487" s="28">
        <v>34038</v>
      </c>
      <c r="N487" s="87">
        <v>47000</v>
      </c>
      <c r="O487" s="60">
        <f t="shared" si="548"/>
        <v>0.98997000000000002</v>
      </c>
      <c r="P487" s="60">
        <v>1.0030000000000001E-2</v>
      </c>
      <c r="Q487" s="32">
        <f t="shared" si="549"/>
        <v>878900</v>
      </c>
      <c r="R487" s="32">
        <f t="shared" si="550"/>
        <v>630126.4</v>
      </c>
      <c r="S487" s="32">
        <f t="shared" si="551"/>
        <v>6384.2</v>
      </c>
      <c r="T487" s="32">
        <f t="shared" si="552"/>
        <v>242389.4</v>
      </c>
      <c r="U487" s="88">
        <v>0</v>
      </c>
      <c r="V487" s="23">
        <v>44561</v>
      </c>
      <c r="W487" s="17"/>
      <c r="X487" s="17" t="s">
        <v>59</v>
      </c>
      <c r="Y487" s="17"/>
      <c r="Z487" s="17"/>
      <c r="AA487" s="17"/>
      <c r="AB487" s="17"/>
      <c r="AC487" s="17"/>
      <c r="AD487" s="22">
        <f t="shared" si="523"/>
        <v>0</v>
      </c>
      <c r="AE487" s="22">
        <f t="shared" si="537"/>
        <v>0</v>
      </c>
      <c r="AF487" s="22"/>
      <c r="AG487" s="22"/>
      <c r="AH487" s="22">
        <f t="shared" si="538"/>
        <v>0</v>
      </c>
      <c r="AI487" s="22">
        <f t="shared" si="539"/>
        <v>0</v>
      </c>
      <c r="AJ487" s="22">
        <f t="shared" si="540"/>
        <v>0</v>
      </c>
      <c r="AK487" s="22">
        <f t="shared" si="553"/>
        <v>0</v>
      </c>
      <c r="AL487" s="22">
        <f t="shared" si="554"/>
        <v>18.7</v>
      </c>
      <c r="AM487" s="22">
        <f t="shared" si="541"/>
        <v>636510.6</v>
      </c>
      <c r="AN487" s="22">
        <f t="shared" si="542"/>
        <v>630126.4</v>
      </c>
      <c r="AO487" s="22">
        <f t="shared" si="543"/>
        <v>6384.2</v>
      </c>
      <c r="AP487" s="22">
        <f t="shared" si="544"/>
        <v>242389.4</v>
      </c>
      <c r="AQ487" s="22">
        <f t="shared" si="555"/>
        <v>878900</v>
      </c>
      <c r="AR487" s="17"/>
      <c r="AS487" s="17"/>
      <c r="AT487" s="17"/>
      <c r="AU487" s="17"/>
      <c r="AV487" s="17"/>
      <c r="AW487" s="50"/>
      <c r="AX487" s="17"/>
      <c r="AY487" s="17"/>
      <c r="AZ487" s="17"/>
      <c r="BA487" s="17"/>
      <c r="BB487" s="17"/>
      <c r="BC487" s="17"/>
    </row>
    <row r="488" spans="1:55" s="3" customFormat="1" hidden="1" x14ac:dyDescent="0.25">
      <c r="A488" s="50"/>
      <c r="B488" s="51" t="s">
        <v>190</v>
      </c>
      <c r="C488" s="19" t="s">
        <v>58</v>
      </c>
      <c r="D488" s="17"/>
      <c r="E488" s="53"/>
      <c r="F488" s="56"/>
      <c r="G488" s="53"/>
      <c r="H488" s="75"/>
      <c r="I488" s="84">
        <v>1</v>
      </c>
      <c r="J488" s="76">
        <v>1</v>
      </c>
      <c r="K488" s="84">
        <v>1</v>
      </c>
      <c r="L488" s="139">
        <v>18.2</v>
      </c>
      <c r="M488" s="28">
        <v>34038</v>
      </c>
      <c r="N488" s="87">
        <v>47000</v>
      </c>
      <c r="O488" s="60">
        <f t="shared" si="548"/>
        <v>0.98997000000000002</v>
      </c>
      <c r="P488" s="60">
        <v>1.0030000000000001E-2</v>
      </c>
      <c r="Q488" s="32">
        <f t="shared" si="549"/>
        <v>855400</v>
      </c>
      <c r="R488" s="32">
        <f t="shared" si="550"/>
        <v>613278.1</v>
      </c>
      <c r="S488" s="32">
        <f t="shared" si="551"/>
        <v>6213.5</v>
      </c>
      <c r="T488" s="32">
        <f t="shared" si="552"/>
        <v>235908.4</v>
      </c>
      <c r="U488" s="88">
        <v>0</v>
      </c>
      <c r="V488" s="23">
        <v>44561</v>
      </c>
      <c r="W488" s="17" t="s">
        <v>59</v>
      </c>
      <c r="X488" s="17"/>
      <c r="Y488" s="17"/>
      <c r="Z488" s="17"/>
      <c r="AA488" s="17"/>
      <c r="AB488" s="17"/>
      <c r="AC488" s="17"/>
      <c r="AD488" s="22">
        <f t="shared" si="523"/>
        <v>18.2</v>
      </c>
      <c r="AE488" s="22">
        <f t="shared" si="537"/>
        <v>619491.6</v>
      </c>
      <c r="AF488" s="22"/>
      <c r="AG488" s="22"/>
      <c r="AH488" s="22">
        <f t="shared" si="538"/>
        <v>613278.1</v>
      </c>
      <c r="AI488" s="22">
        <f t="shared" si="539"/>
        <v>6213.5</v>
      </c>
      <c r="AJ488" s="22">
        <f t="shared" si="540"/>
        <v>235908.4</v>
      </c>
      <c r="AK488" s="22">
        <f t="shared" si="553"/>
        <v>855400</v>
      </c>
      <c r="AL488" s="22">
        <f t="shared" si="554"/>
        <v>0</v>
      </c>
      <c r="AM488" s="22">
        <f t="shared" si="541"/>
        <v>0</v>
      </c>
      <c r="AN488" s="22">
        <f t="shared" si="542"/>
        <v>0</v>
      </c>
      <c r="AO488" s="22">
        <f t="shared" si="543"/>
        <v>0</v>
      </c>
      <c r="AP488" s="22">
        <f t="shared" si="544"/>
        <v>0</v>
      </c>
      <c r="AQ488" s="22">
        <f t="shared" si="555"/>
        <v>0</v>
      </c>
      <c r="AR488" s="17"/>
      <c r="AS488" s="17"/>
      <c r="AT488" s="17"/>
      <c r="AU488" s="17"/>
      <c r="AV488" s="17"/>
      <c r="AW488" s="50"/>
      <c r="AX488" s="17"/>
      <c r="AY488" s="17"/>
      <c r="AZ488" s="17"/>
      <c r="BA488" s="17"/>
      <c r="BB488" s="17"/>
      <c r="BC488" s="17"/>
    </row>
    <row r="489" spans="1:55" s="3" customFormat="1" hidden="1" x14ac:dyDescent="0.25">
      <c r="A489" s="50"/>
      <c r="B489" s="51" t="s">
        <v>164</v>
      </c>
      <c r="C489" s="52"/>
      <c r="D489" s="17" t="s">
        <v>62</v>
      </c>
      <c r="E489" s="53"/>
      <c r="F489" s="56"/>
      <c r="G489" s="53"/>
      <c r="H489" s="75"/>
      <c r="I489" s="84">
        <v>2</v>
      </c>
      <c r="J489" s="76">
        <v>1</v>
      </c>
      <c r="K489" s="84">
        <v>1</v>
      </c>
      <c r="L489" s="139">
        <v>17.7</v>
      </c>
      <c r="M489" s="28">
        <v>34038</v>
      </c>
      <c r="N489" s="87">
        <v>47000</v>
      </c>
      <c r="O489" s="60">
        <f t="shared" si="548"/>
        <v>0.98997000000000002</v>
      </c>
      <c r="P489" s="60">
        <v>1.0030000000000001E-2</v>
      </c>
      <c r="Q489" s="32">
        <f t="shared" si="549"/>
        <v>831900</v>
      </c>
      <c r="R489" s="32">
        <f t="shared" si="550"/>
        <v>596429.80000000005</v>
      </c>
      <c r="S489" s="32">
        <f t="shared" si="551"/>
        <v>6042.8</v>
      </c>
      <c r="T489" s="32">
        <f t="shared" si="552"/>
        <v>229427.4</v>
      </c>
      <c r="U489" s="88">
        <v>0</v>
      </c>
      <c r="V489" s="23">
        <v>44561</v>
      </c>
      <c r="W489" s="17"/>
      <c r="X489" s="17" t="s">
        <v>59</v>
      </c>
      <c r="Y489" s="17"/>
      <c r="Z489" s="17"/>
      <c r="AA489" s="17"/>
      <c r="AB489" s="17"/>
      <c r="AC489" s="17"/>
      <c r="AD489" s="22">
        <f t="shared" si="523"/>
        <v>0</v>
      </c>
      <c r="AE489" s="22">
        <f t="shared" si="537"/>
        <v>0</v>
      </c>
      <c r="AF489" s="22"/>
      <c r="AG489" s="22"/>
      <c r="AH489" s="22">
        <f t="shared" si="538"/>
        <v>0</v>
      </c>
      <c r="AI489" s="22">
        <f t="shared" si="539"/>
        <v>0</v>
      </c>
      <c r="AJ489" s="22">
        <f t="shared" si="540"/>
        <v>0</v>
      </c>
      <c r="AK489" s="22">
        <f t="shared" si="553"/>
        <v>0</v>
      </c>
      <c r="AL489" s="22">
        <f t="shared" si="554"/>
        <v>17.7</v>
      </c>
      <c r="AM489" s="22">
        <f t="shared" si="541"/>
        <v>602472.6</v>
      </c>
      <c r="AN489" s="22">
        <f t="shared" si="542"/>
        <v>596429.80000000005</v>
      </c>
      <c r="AO489" s="22">
        <f t="shared" si="543"/>
        <v>6042.8</v>
      </c>
      <c r="AP489" s="22">
        <f t="shared" si="544"/>
        <v>229427.4</v>
      </c>
      <c r="AQ489" s="22">
        <f t="shared" si="555"/>
        <v>831900</v>
      </c>
      <c r="AR489" s="17"/>
      <c r="AS489" s="17"/>
      <c r="AT489" s="17"/>
      <c r="AU489" s="17"/>
      <c r="AV489" s="17"/>
      <c r="AW489" s="50"/>
      <c r="AX489" s="17"/>
      <c r="AY489" s="17"/>
      <c r="AZ489" s="17"/>
      <c r="BA489" s="17"/>
      <c r="BB489" s="17"/>
      <c r="BC489" s="17"/>
    </row>
    <row r="490" spans="1:55" s="3" customFormat="1" hidden="1" x14ac:dyDescent="0.25">
      <c r="A490" s="50"/>
      <c r="B490" s="51" t="s">
        <v>191</v>
      </c>
      <c r="C490" s="19" t="s">
        <v>58</v>
      </c>
      <c r="D490" s="17"/>
      <c r="E490" s="53"/>
      <c r="F490" s="56"/>
      <c r="G490" s="53"/>
      <c r="H490" s="75"/>
      <c r="I490" s="84">
        <v>3</v>
      </c>
      <c r="J490" s="76">
        <v>1</v>
      </c>
      <c r="K490" s="84">
        <v>1</v>
      </c>
      <c r="L490" s="139">
        <v>19.899999999999999</v>
      </c>
      <c r="M490" s="28">
        <v>34038</v>
      </c>
      <c r="N490" s="87">
        <v>47000</v>
      </c>
      <c r="O490" s="60">
        <f t="shared" si="548"/>
        <v>0.98997000000000002</v>
      </c>
      <c r="P490" s="60">
        <v>1.0030000000000001E-2</v>
      </c>
      <c r="Q490" s="32">
        <f t="shared" si="549"/>
        <v>935300</v>
      </c>
      <c r="R490" s="32">
        <f t="shared" si="550"/>
        <v>670562.31999999995</v>
      </c>
      <c r="S490" s="32">
        <f t="shared" si="551"/>
        <v>6793.88</v>
      </c>
      <c r="T490" s="32">
        <f t="shared" si="552"/>
        <v>257943.8</v>
      </c>
      <c r="U490" s="88">
        <v>0</v>
      </c>
      <c r="V490" s="23">
        <v>44561</v>
      </c>
      <c r="W490" s="17" t="s">
        <v>59</v>
      </c>
      <c r="X490" s="17"/>
      <c r="Y490" s="17"/>
      <c r="Z490" s="17"/>
      <c r="AA490" s="17"/>
      <c r="AB490" s="17"/>
      <c r="AC490" s="17"/>
      <c r="AD490" s="22">
        <f t="shared" si="523"/>
        <v>19.899999999999999</v>
      </c>
      <c r="AE490" s="22">
        <f t="shared" si="537"/>
        <v>677356.2</v>
      </c>
      <c r="AF490" s="22"/>
      <c r="AG490" s="22"/>
      <c r="AH490" s="22">
        <f t="shared" si="538"/>
        <v>670562.31999999995</v>
      </c>
      <c r="AI490" s="22">
        <f t="shared" si="539"/>
        <v>6793.88</v>
      </c>
      <c r="AJ490" s="22">
        <f t="shared" si="540"/>
        <v>257943.8</v>
      </c>
      <c r="AK490" s="22">
        <f t="shared" si="553"/>
        <v>935300</v>
      </c>
      <c r="AL490" s="22">
        <f t="shared" si="554"/>
        <v>0</v>
      </c>
      <c r="AM490" s="22">
        <f t="shared" si="541"/>
        <v>0</v>
      </c>
      <c r="AN490" s="22">
        <f t="shared" si="542"/>
        <v>0</v>
      </c>
      <c r="AO490" s="22">
        <f t="shared" si="543"/>
        <v>0</v>
      </c>
      <c r="AP490" s="22">
        <f t="shared" si="544"/>
        <v>0</v>
      </c>
      <c r="AQ490" s="22">
        <f t="shared" si="555"/>
        <v>0</v>
      </c>
      <c r="AR490" s="17"/>
      <c r="AS490" s="17"/>
      <c r="AT490" s="17"/>
      <c r="AU490" s="17"/>
      <c r="AV490" s="17"/>
      <c r="AW490" s="50"/>
      <c r="AX490" s="17"/>
      <c r="AY490" s="17"/>
      <c r="AZ490" s="17"/>
      <c r="BA490" s="17"/>
      <c r="BB490" s="17"/>
      <c r="BC490" s="17"/>
    </row>
    <row r="491" spans="1:55" s="3" customFormat="1" ht="15.75" hidden="1" customHeight="1" x14ac:dyDescent="0.25">
      <c r="A491" s="50"/>
      <c r="B491" s="51" t="s">
        <v>165</v>
      </c>
      <c r="C491" s="19" t="s">
        <v>58</v>
      </c>
      <c r="D491" s="17"/>
      <c r="E491" s="53"/>
      <c r="F491" s="56"/>
      <c r="G491" s="53"/>
      <c r="H491" s="75"/>
      <c r="I491" s="84">
        <v>3</v>
      </c>
      <c r="J491" s="76">
        <v>1</v>
      </c>
      <c r="K491" s="84">
        <v>1</v>
      </c>
      <c r="L491" s="22">
        <v>24.4</v>
      </c>
      <c r="M491" s="28">
        <v>34038</v>
      </c>
      <c r="N491" s="87">
        <v>47000</v>
      </c>
      <c r="O491" s="60">
        <f t="shared" si="548"/>
        <v>0.98997000000000002</v>
      </c>
      <c r="P491" s="60">
        <v>1.0030000000000001E-2</v>
      </c>
      <c r="Q491" s="32">
        <f t="shared" si="549"/>
        <v>1146800</v>
      </c>
      <c r="R491" s="32">
        <f t="shared" si="550"/>
        <v>822197.01</v>
      </c>
      <c r="S491" s="32">
        <f t="shared" si="551"/>
        <v>8330.19</v>
      </c>
      <c r="T491" s="32">
        <f t="shared" si="552"/>
        <v>316272.8</v>
      </c>
      <c r="U491" s="88">
        <v>0</v>
      </c>
      <c r="V491" s="23">
        <v>44561</v>
      </c>
      <c r="W491" s="17" t="s">
        <v>59</v>
      </c>
      <c r="X491" s="17"/>
      <c r="Y491" s="17"/>
      <c r="Z491" s="17"/>
      <c r="AA491" s="17"/>
      <c r="AB491" s="17"/>
      <c r="AC491" s="17"/>
      <c r="AD491" s="22">
        <f t="shared" si="523"/>
        <v>24.4</v>
      </c>
      <c r="AE491" s="22">
        <f t="shared" si="537"/>
        <v>830527.2</v>
      </c>
      <c r="AF491" s="22"/>
      <c r="AG491" s="22"/>
      <c r="AH491" s="22">
        <f t="shared" si="538"/>
        <v>822197.01</v>
      </c>
      <c r="AI491" s="22">
        <f t="shared" si="539"/>
        <v>8330.19</v>
      </c>
      <c r="AJ491" s="22">
        <f t="shared" si="540"/>
        <v>316272.8</v>
      </c>
      <c r="AK491" s="22">
        <f t="shared" si="553"/>
        <v>1146800</v>
      </c>
      <c r="AL491" s="22">
        <f t="shared" si="554"/>
        <v>0</v>
      </c>
      <c r="AM491" s="22">
        <f t="shared" si="541"/>
        <v>0</v>
      </c>
      <c r="AN491" s="22">
        <f t="shared" si="542"/>
        <v>0</v>
      </c>
      <c r="AO491" s="22">
        <f t="shared" si="543"/>
        <v>0</v>
      </c>
      <c r="AP491" s="22">
        <f t="shared" si="544"/>
        <v>0</v>
      </c>
      <c r="AQ491" s="22">
        <f t="shared" si="555"/>
        <v>0</v>
      </c>
      <c r="AR491" s="17"/>
      <c r="AS491" s="17"/>
      <c r="AT491" s="17"/>
      <c r="AU491" s="17"/>
      <c r="AV491" s="17"/>
      <c r="AW491" s="50"/>
      <c r="AX491" s="17"/>
      <c r="AY491" s="17"/>
      <c r="AZ491" s="17"/>
      <c r="BA491" s="17"/>
      <c r="BB491" s="17"/>
      <c r="BC491" s="17"/>
    </row>
    <row r="492" spans="1:55" s="3" customFormat="1" hidden="1" x14ac:dyDescent="0.25">
      <c r="A492" s="50"/>
      <c r="B492" s="110" t="s">
        <v>192</v>
      </c>
      <c r="C492" s="19" t="s">
        <v>58</v>
      </c>
      <c r="D492" s="17"/>
      <c r="E492" s="53"/>
      <c r="F492" s="56"/>
      <c r="G492" s="53"/>
      <c r="H492" s="75"/>
      <c r="I492" s="84">
        <v>2</v>
      </c>
      <c r="J492" s="76">
        <v>1</v>
      </c>
      <c r="K492" s="84">
        <v>1</v>
      </c>
      <c r="L492" s="22">
        <v>11.8</v>
      </c>
      <c r="M492" s="28">
        <v>34038</v>
      </c>
      <c r="N492" s="87">
        <v>47000</v>
      </c>
      <c r="O492" s="60">
        <f t="shared" si="548"/>
        <v>0.98997000000000002</v>
      </c>
      <c r="P492" s="60">
        <v>1.0030000000000001E-2</v>
      </c>
      <c r="Q492" s="32">
        <f t="shared" si="549"/>
        <v>554600</v>
      </c>
      <c r="R492" s="32">
        <f t="shared" si="550"/>
        <v>397619.87</v>
      </c>
      <c r="S492" s="32">
        <f t="shared" si="551"/>
        <v>4028.53</v>
      </c>
      <c r="T492" s="32">
        <f t="shared" si="552"/>
        <v>152951.6</v>
      </c>
      <c r="U492" s="88">
        <v>0</v>
      </c>
      <c r="V492" s="23">
        <v>44561</v>
      </c>
      <c r="W492" s="17" t="s">
        <v>59</v>
      </c>
      <c r="X492" s="17"/>
      <c r="Y492" s="17"/>
      <c r="Z492" s="17"/>
      <c r="AA492" s="17"/>
      <c r="AB492" s="17"/>
      <c r="AC492" s="17"/>
      <c r="AD492" s="22">
        <f t="shared" si="523"/>
        <v>11.8</v>
      </c>
      <c r="AE492" s="22">
        <f t="shared" si="537"/>
        <v>401648.4</v>
      </c>
      <c r="AF492" s="22"/>
      <c r="AG492" s="22"/>
      <c r="AH492" s="22">
        <f t="shared" si="538"/>
        <v>397619.87</v>
      </c>
      <c r="AI492" s="22">
        <f t="shared" si="539"/>
        <v>4028.53</v>
      </c>
      <c r="AJ492" s="22">
        <f t="shared" si="540"/>
        <v>152951.6</v>
      </c>
      <c r="AK492" s="22">
        <f t="shared" si="553"/>
        <v>554600</v>
      </c>
      <c r="AL492" s="22">
        <f t="shared" si="554"/>
        <v>0</v>
      </c>
      <c r="AM492" s="22">
        <f t="shared" si="541"/>
        <v>0</v>
      </c>
      <c r="AN492" s="22">
        <f t="shared" si="542"/>
        <v>0</v>
      </c>
      <c r="AO492" s="22">
        <f t="shared" si="543"/>
        <v>0</v>
      </c>
      <c r="AP492" s="22">
        <f t="shared" si="544"/>
        <v>0</v>
      </c>
      <c r="AQ492" s="22">
        <f t="shared" si="555"/>
        <v>0</v>
      </c>
      <c r="AR492" s="17"/>
      <c r="AS492" s="17"/>
      <c r="AT492" s="17"/>
      <c r="AU492" s="17"/>
      <c r="AV492" s="17"/>
      <c r="AW492" s="50"/>
      <c r="AX492" s="17"/>
      <c r="AY492" s="17"/>
      <c r="AZ492" s="17"/>
      <c r="BA492" s="17"/>
      <c r="BB492" s="17"/>
      <c r="BC492" s="17"/>
    </row>
    <row r="493" spans="1:55" s="3" customFormat="1" hidden="1" x14ac:dyDescent="0.25">
      <c r="A493" s="50">
        <v>15</v>
      </c>
      <c r="B493" s="18" t="s">
        <v>193</v>
      </c>
      <c r="C493" s="52"/>
      <c r="D493" s="17"/>
      <c r="E493" s="76">
        <v>11</v>
      </c>
      <c r="F493" s="77">
        <v>509.9</v>
      </c>
      <c r="G493" s="76">
        <v>0</v>
      </c>
      <c r="H493" s="76">
        <v>0</v>
      </c>
      <c r="I493" s="62">
        <f>SUM(I494:I505)</f>
        <v>31</v>
      </c>
      <c r="J493" s="62">
        <f t="shared" ref="J493:L493" si="556">SUM(J494:J505)</f>
        <v>12</v>
      </c>
      <c r="K493" s="62">
        <f t="shared" si="556"/>
        <v>24</v>
      </c>
      <c r="L493" s="63">
        <f t="shared" si="556"/>
        <v>509.9</v>
      </c>
      <c r="M493" s="64"/>
      <c r="N493" s="66"/>
      <c r="O493" s="64"/>
      <c r="P493" s="64"/>
      <c r="Q493" s="63">
        <f t="shared" ref="Q493:U493" si="557">SUM(Q494:Q505)</f>
        <v>23965300</v>
      </c>
      <c r="R493" s="63">
        <f t="shared" si="557"/>
        <v>17181895.780000001</v>
      </c>
      <c r="S493" s="63">
        <f t="shared" si="557"/>
        <v>174080.42</v>
      </c>
      <c r="T493" s="63">
        <f t="shared" si="557"/>
        <v>6609323.7999999998</v>
      </c>
      <c r="U493" s="63">
        <f t="shared" si="557"/>
        <v>0</v>
      </c>
      <c r="V493" s="23">
        <v>44561</v>
      </c>
      <c r="W493" s="17"/>
      <c r="X493" s="17"/>
      <c r="Y493" s="17"/>
      <c r="Z493" s="17"/>
      <c r="AA493" s="17"/>
      <c r="AB493" s="17"/>
      <c r="AC493" s="17"/>
      <c r="AD493" s="63">
        <f t="shared" ref="AD493:AZ493" si="558">SUM(AD494:AD505)</f>
        <v>509.9</v>
      </c>
      <c r="AE493" s="22">
        <f t="shared" si="537"/>
        <v>17355976.199999999</v>
      </c>
      <c r="AF493" s="22"/>
      <c r="AG493" s="22"/>
      <c r="AH493" s="22">
        <f t="shared" si="538"/>
        <v>17181895.760000002</v>
      </c>
      <c r="AI493" s="22">
        <f t="shared" si="539"/>
        <v>174080.44</v>
      </c>
      <c r="AJ493" s="22">
        <f t="shared" si="540"/>
        <v>6609323.7999999998</v>
      </c>
      <c r="AK493" s="63">
        <f t="shared" si="558"/>
        <v>23965300</v>
      </c>
      <c r="AL493" s="63">
        <f t="shared" si="558"/>
        <v>0</v>
      </c>
      <c r="AM493" s="22">
        <f t="shared" si="541"/>
        <v>0</v>
      </c>
      <c r="AN493" s="22">
        <f t="shared" si="542"/>
        <v>0</v>
      </c>
      <c r="AO493" s="22">
        <f t="shared" si="543"/>
        <v>0</v>
      </c>
      <c r="AP493" s="22">
        <f t="shared" si="544"/>
        <v>0</v>
      </c>
      <c r="AQ493" s="63">
        <f t="shared" si="558"/>
        <v>0</v>
      </c>
      <c r="AR493" s="63">
        <f t="shared" si="558"/>
        <v>0</v>
      </c>
      <c r="AS493" s="63">
        <f t="shared" si="558"/>
        <v>0</v>
      </c>
      <c r="AT493" s="63">
        <f t="shared" si="558"/>
        <v>0</v>
      </c>
      <c r="AU493" s="63">
        <f t="shared" si="558"/>
        <v>0</v>
      </c>
      <c r="AV493" s="63">
        <f t="shared" si="558"/>
        <v>0</v>
      </c>
      <c r="AW493" s="63">
        <f t="shared" si="558"/>
        <v>0</v>
      </c>
      <c r="AX493" s="63">
        <f t="shared" si="558"/>
        <v>0</v>
      </c>
      <c r="AY493" s="63">
        <f t="shared" si="558"/>
        <v>0</v>
      </c>
      <c r="AZ493" s="63">
        <f t="shared" si="558"/>
        <v>0</v>
      </c>
      <c r="BA493" s="17"/>
      <c r="BB493" s="17"/>
      <c r="BC493" s="17"/>
    </row>
    <row r="494" spans="1:55" s="3" customFormat="1" hidden="1" x14ac:dyDescent="0.25">
      <c r="A494" s="50"/>
      <c r="B494" s="144" t="s">
        <v>57</v>
      </c>
      <c r="C494" s="19" t="s">
        <v>58</v>
      </c>
      <c r="D494" s="17"/>
      <c r="E494" s="53"/>
      <c r="F494" s="56"/>
      <c r="G494" s="53"/>
      <c r="H494" s="75"/>
      <c r="I494" s="62">
        <v>2</v>
      </c>
      <c r="J494" s="76">
        <v>1</v>
      </c>
      <c r="K494" s="66">
        <v>2</v>
      </c>
      <c r="L494" s="22">
        <v>45.6</v>
      </c>
      <c r="M494" s="28">
        <v>34038</v>
      </c>
      <c r="N494" s="87">
        <v>47000</v>
      </c>
      <c r="O494" s="60">
        <f t="shared" ref="O494:O505" si="559">100%-P494</f>
        <v>0.98997000000000002</v>
      </c>
      <c r="P494" s="60">
        <v>1.0030000000000001E-2</v>
      </c>
      <c r="Q494" s="32">
        <f t="shared" ref="Q494:Q505" si="560">L494*N494</f>
        <v>2143200</v>
      </c>
      <c r="R494" s="32">
        <f t="shared" ref="R494:R505" si="561">IF(N494&lt;M494,(L494*M494*O494)*N494/M494,L494*M494*O494)</f>
        <v>1536564.91</v>
      </c>
      <c r="S494" s="32">
        <f t="shared" ref="S494:S505" si="562">IF(N494&lt;M494,(L494*M494*P494)*N494/M494,L494*M494*P494)</f>
        <v>15567.89</v>
      </c>
      <c r="T494" s="32">
        <f t="shared" ref="T494:T505" si="563">Q494-R494-S494-U494</f>
        <v>591067.19999999995</v>
      </c>
      <c r="U494" s="88">
        <v>0</v>
      </c>
      <c r="V494" s="23">
        <v>44561</v>
      </c>
      <c r="W494" s="17" t="s">
        <v>59</v>
      </c>
      <c r="X494" s="17"/>
      <c r="Y494" s="17"/>
      <c r="Z494" s="17"/>
      <c r="AA494" s="17"/>
      <c r="AB494" s="17"/>
      <c r="AC494" s="17"/>
      <c r="AD494" s="22">
        <f t="shared" ref="AD494:AD505" si="564">IF(W494&gt;0,L494,0)</f>
        <v>45.6</v>
      </c>
      <c r="AE494" s="22">
        <f t="shared" si="537"/>
        <v>1552132.8</v>
      </c>
      <c r="AF494" s="22"/>
      <c r="AG494" s="22"/>
      <c r="AH494" s="22">
        <f t="shared" si="538"/>
        <v>1536564.91</v>
      </c>
      <c r="AI494" s="22">
        <f t="shared" si="539"/>
        <v>15567.89</v>
      </c>
      <c r="AJ494" s="22">
        <f t="shared" si="540"/>
        <v>591067.19999999995</v>
      </c>
      <c r="AK494" s="22">
        <f t="shared" ref="AK494:AK505" si="565">IF(W494&gt;0,Q494,0)</f>
        <v>2143200</v>
      </c>
      <c r="AL494" s="22">
        <f t="shared" ref="AL494:AL505" si="566">IF(X494&gt;0,L494,0)</f>
        <v>0</v>
      </c>
      <c r="AM494" s="22">
        <f t="shared" si="541"/>
        <v>0</v>
      </c>
      <c r="AN494" s="22">
        <f t="shared" si="542"/>
        <v>0</v>
      </c>
      <c r="AO494" s="22">
        <f t="shared" si="543"/>
        <v>0</v>
      </c>
      <c r="AP494" s="22">
        <f t="shared" si="544"/>
        <v>0</v>
      </c>
      <c r="AQ494" s="22">
        <f t="shared" ref="AQ494:AQ505" si="567">IF(X494&gt;0,Q494,0)</f>
        <v>0</v>
      </c>
      <c r="AR494" s="17"/>
      <c r="AS494" s="17"/>
      <c r="AT494" s="17"/>
      <c r="AU494" s="17"/>
      <c r="AV494" s="17"/>
      <c r="AW494" s="50"/>
      <c r="AX494" s="17"/>
      <c r="AY494" s="17"/>
      <c r="AZ494" s="17"/>
      <c r="BA494" s="17"/>
      <c r="BB494" s="17"/>
      <c r="BC494" s="17"/>
    </row>
    <row r="495" spans="1:55" s="3" customFormat="1" hidden="1" x14ac:dyDescent="0.25">
      <c r="A495" s="50"/>
      <c r="B495" s="144" t="s">
        <v>60</v>
      </c>
      <c r="C495" s="19" t="s">
        <v>58</v>
      </c>
      <c r="D495" s="17"/>
      <c r="E495" s="53"/>
      <c r="F495" s="56"/>
      <c r="G495" s="53"/>
      <c r="H495" s="75"/>
      <c r="I495" s="62">
        <v>2</v>
      </c>
      <c r="J495" s="76">
        <v>1</v>
      </c>
      <c r="K495" s="66">
        <v>2</v>
      </c>
      <c r="L495" s="22">
        <v>36</v>
      </c>
      <c r="M495" s="28">
        <v>34038</v>
      </c>
      <c r="N495" s="87">
        <v>47000</v>
      </c>
      <c r="O495" s="60">
        <f t="shared" si="559"/>
        <v>0.98997000000000002</v>
      </c>
      <c r="P495" s="60">
        <v>1.0030000000000001E-2</v>
      </c>
      <c r="Q495" s="32">
        <f t="shared" si="560"/>
        <v>1692000</v>
      </c>
      <c r="R495" s="32">
        <f t="shared" si="561"/>
        <v>1213077.56</v>
      </c>
      <c r="S495" s="32">
        <f t="shared" si="562"/>
        <v>12290.44</v>
      </c>
      <c r="T495" s="32">
        <f t="shared" si="563"/>
        <v>466632</v>
      </c>
      <c r="U495" s="88">
        <v>0</v>
      </c>
      <c r="V495" s="23">
        <v>44561</v>
      </c>
      <c r="W495" s="17" t="s">
        <v>59</v>
      </c>
      <c r="X495" s="17"/>
      <c r="Y495" s="17"/>
      <c r="Z495" s="17"/>
      <c r="AA495" s="17"/>
      <c r="AB495" s="17"/>
      <c r="AC495" s="17"/>
      <c r="AD495" s="22">
        <f t="shared" si="564"/>
        <v>36</v>
      </c>
      <c r="AE495" s="22">
        <f t="shared" si="537"/>
        <v>1225368</v>
      </c>
      <c r="AF495" s="22"/>
      <c r="AG495" s="22"/>
      <c r="AH495" s="22">
        <f t="shared" si="538"/>
        <v>1213077.56</v>
      </c>
      <c r="AI495" s="22">
        <f t="shared" si="539"/>
        <v>12290.44</v>
      </c>
      <c r="AJ495" s="22">
        <f t="shared" si="540"/>
        <v>466632</v>
      </c>
      <c r="AK495" s="22">
        <f t="shared" si="565"/>
        <v>1692000</v>
      </c>
      <c r="AL495" s="22">
        <f t="shared" si="566"/>
        <v>0</v>
      </c>
      <c r="AM495" s="22">
        <f t="shared" si="541"/>
        <v>0</v>
      </c>
      <c r="AN495" s="22">
        <f t="shared" si="542"/>
        <v>0</v>
      </c>
      <c r="AO495" s="22">
        <f t="shared" si="543"/>
        <v>0</v>
      </c>
      <c r="AP495" s="22">
        <f t="shared" si="544"/>
        <v>0</v>
      </c>
      <c r="AQ495" s="22">
        <f t="shared" si="567"/>
        <v>0</v>
      </c>
      <c r="AR495" s="17"/>
      <c r="AS495" s="17"/>
      <c r="AT495" s="17"/>
      <c r="AU495" s="17"/>
      <c r="AV495" s="17"/>
      <c r="AW495" s="50"/>
      <c r="AX495" s="17"/>
      <c r="AY495" s="17"/>
      <c r="AZ495" s="17"/>
      <c r="BA495" s="17"/>
      <c r="BB495" s="17"/>
      <c r="BC495" s="17"/>
    </row>
    <row r="496" spans="1:55" s="3" customFormat="1" hidden="1" x14ac:dyDescent="0.25">
      <c r="A496" s="50"/>
      <c r="B496" s="146" t="s">
        <v>61</v>
      </c>
      <c r="C496" s="19" t="s">
        <v>58</v>
      </c>
      <c r="D496" s="17"/>
      <c r="E496" s="53"/>
      <c r="F496" s="56"/>
      <c r="G496" s="53"/>
      <c r="H496" s="75"/>
      <c r="I496" s="62">
        <v>5</v>
      </c>
      <c r="J496" s="76">
        <v>1</v>
      </c>
      <c r="K496" s="66">
        <v>2</v>
      </c>
      <c r="L496" s="22">
        <v>46.2</v>
      </c>
      <c r="M496" s="28">
        <v>34038</v>
      </c>
      <c r="N496" s="87">
        <v>47000</v>
      </c>
      <c r="O496" s="60">
        <f t="shared" si="559"/>
        <v>0.98997000000000002</v>
      </c>
      <c r="P496" s="60">
        <v>1.0030000000000001E-2</v>
      </c>
      <c r="Q496" s="32">
        <f t="shared" si="560"/>
        <v>2171400</v>
      </c>
      <c r="R496" s="32">
        <f t="shared" si="561"/>
        <v>1556782.87</v>
      </c>
      <c r="S496" s="32">
        <f t="shared" si="562"/>
        <v>15772.73</v>
      </c>
      <c r="T496" s="32">
        <f t="shared" si="563"/>
        <v>598844.4</v>
      </c>
      <c r="U496" s="88">
        <v>0</v>
      </c>
      <c r="V496" s="23">
        <v>44561</v>
      </c>
      <c r="W496" s="17" t="s">
        <v>59</v>
      </c>
      <c r="X496" s="17"/>
      <c r="Y496" s="17"/>
      <c r="Z496" s="17"/>
      <c r="AA496" s="17"/>
      <c r="AB496" s="17"/>
      <c r="AC496" s="17"/>
      <c r="AD496" s="22">
        <f t="shared" si="564"/>
        <v>46.2</v>
      </c>
      <c r="AE496" s="22">
        <f t="shared" si="537"/>
        <v>1572555.6</v>
      </c>
      <c r="AF496" s="22"/>
      <c r="AG496" s="22"/>
      <c r="AH496" s="22">
        <f t="shared" si="538"/>
        <v>1556782.87</v>
      </c>
      <c r="AI496" s="22">
        <f t="shared" si="539"/>
        <v>15772.73</v>
      </c>
      <c r="AJ496" s="22">
        <f t="shared" si="540"/>
        <v>598844.4</v>
      </c>
      <c r="AK496" s="22">
        <f t="shared" si="565"/>
        <v>2171400</v>
      </c>
      <c r="AL496" s="22">
        <f t="shared" si="566"/>
        <v>0</v>
      </c>
      <c r="AM496" s="22">
        <f t="shared" si="541"/>
        <v>0</v>
      </c>
      <c r="AN496" s="22">
        <f t="shared" si="542"/>
        <v>0</v>
      </c>
      <c r="AO496" s="22">
        <f t="shared" si="543"/>
        <v>0</v>
      </c>
      <c r="AP496" s="22">
        <f t="shared" si="544"/>
        <v>0</v>
      </c>
      <c r="AQ496" s="22">
        <f t="shared" si="567"/>
        <v>0</v>
      </c>
      <c r="AR496" s="17"/>
      <c r="AS496" s="17"/>
      <c r="AT496" s="17"/>
      <c r="AU496" s="17"/>
      <c r="AV496" s="17"/>
      <c r="AW496" s="50"/>
      <c r="AX496" s="17"/>
      <c r="AY496" s="17"/>
      <c r="AZ496" s="17"/>
      <c r="BA496" s="17"/>
      <c r="BB496" s="17"/>
      <c r="BC496" s="17"/>
    </row>
    <row r="497" spans="1:55" s="3" customFormat="1" hidden="1" x14ac:dyDescent="0.25">
      <c r="A497" s="50"/>
      <c r="B497" s="146" t="s">
        <v>63</v>
      </c>
      <c r="C497" s="19" t="s">
        <v>58</v>
      </c>
      <c r="D497" s="17"/>
      <c r="E497" s="53"/>
      <c r="F497" s="56"/>
      <c r="G497" s="53"/>
      <c r="H497" s="75"/>
      <c r="I497" s="62">
        <v>2</v>
      </c>
      <c r="J497" s="76">
        <v>1</v>
      </c>
      <c r="K497" s="66">
        <v>2</v>
      </c>
      <c r="L497" s="22">
        <v>45.9</v>
      </c>
      <c r="M497" s="28">
        <v>34038</v>
      </c>
      <c r="N497" s="87">
        <v>47000</v>
      </c>
      <c r="O497" s="60">
        <f t="shared" si="559"/>
        <v>0.98997000000000002</v>
      </c>
      <c r="P497" s="60">
        <v>1.0030000000000001E-2</v>
      </c>
      <c r="Q497" s="32">
        <f t="shared" si="560"/>
        <v>2157300</v>
      </c>
      <c r="R497" s="32">
        <f t="shared" si="561"/>
        <v>1546673.89</v>
      </c>
      <c r="S497" s="32">
        <f t="shared" si="562"/>
        <v>15670.31</v>
      </c>
      <c r="T497" s="32">
        <f t="shared" si="563"/>
        <v>594955.80000000005</v>
      </c>
      <c r="U497" s="88">
        <v>0</v>
      </c>
      <c r="V497" s="23">
        <v>44561</v>
      </c>
      <c r="W497" s="17" t="s">
        <v>59</v>
      </c>
      <c r="X497" s="17"/>
      <c r="Y497" s="17"/>
      <c r="Z497" s="17"/>
      <c r="AA497" s="17"/>
      <c r="AB497" s="17"/>
      <c r="AC497" s="17"/>
      <c r="AD497" s="22">
        <f t="shared" si="564"/>
        <v>45.9</v>
      </c>
      <c r="AE497" s="22">
        <f t="shared" si="537"/>
        <v>1562344.2</v>
      </c>
      <c r="AF497" s="22"/>
      <c r="AG497" s="22"/>
      <c r="AH497" s="22">
        <f t="shared" si="538"/>
        <v>1546673.89</v>
      </c>
      <c r="AI497" s="22">
        <f t="shared" si="539"/>
        <v>15670.31</v>
      </c>
      <c r="AJ497" s="22">
        <f t="shared" si="540"/>
        <v>594955.80000000005</v>
      </c>
      <c r="AK497" s="22">
        <f t="shared" si="565"/>
        <v>2157300</v>
      </c>
      <c r="AL497" s="22">
        <f t="shared" si="566"/>
        <v>0</v>
      </c>
      <c r="AM497" s="22">
        <f t="shared" si="541"/>
        <v>0</v>
      </c>
      <c r="AN497" s="22">
        <f t="shared" si="542"/>
        <v>0</v>
      </c>
      <c r="AO497" s="22">
        <f t="shared" si="543"/>
        <v>0</v>
      </c>
      <c r="AP497" s="22">
        <f t="shared" si="544"/>
        <v>0</v>
      </c>
      <c r="AQ497" s="22">
        <f t="shared" si="567"/>
        <v>0</v>
      </c>
      <c r="AR497" s="17"/>
      <c r="AS497" s="17"/>
      <c r="AT497" s="17"/>
      <c r="AU497" s="17"/>
      <c r="AV497" s="17"/>
      <c r="AW497" s="50"/>
      <c r="AX497" s="17"/>
      <c r="AY497" s="17"/>
      <c r="AZ497" s="17"/>
      <c r="BA497" s="17"/>
      <c r="BB497" s="17"/>
      <c r="BC497" s="17"/>
    </row>
    <row r="498" spans="1:55" s="3" customFormat="1" hidden="1" x14ac:dyDescent="0.25">
      <c r="A498" s="50"/>
      <c r="B498" s="146" t="s">
        <v>64</v>
      </c>
      <c r="C498" s="19" t="s">
        <v>58</v>
      </c>
      <c r="D498" s="17"/>
      <c r="E498" s="53"/>
      <c r="F498" s="56"/>
      <c r="G498" s="53"/>
      <c r="H498" s="75"/>
      <c r="I498" s="62">
        <v>2</v>
      </c>
      <c r="J498" s="76">
        <v>1</v>
      </c>
      <c r="K498" s="66">
        <v>2</v>
      </c>
      <c r="L498" s="22">
        <v>36.4</v>
      </c>
      <c r="M498" s="28">
        <v>34038</v>
      </c>
      <c r="N498" s="87">
        <v>47000</v>
      </c>
      <c r="O498" s="60">
        <f t="shared" si="559"/>
        <v>0.98997000000000002</v>
      </c>
      <c r="P498" s="60">
        <v>1.0030000000000001E-2</v>
      </c>
      <c r="Q498" s="32">
        <f t="shared" si="560"/>
        <v>1710800</v>
      </c>
      <c r="R498" s="32">
        <f t="shared" si="561"/>
        <v>1226556.2</v>
      </c>
      <c r="S498" s="32">
        <f t="shared" si="562"/>
        <v>12427</v>
      </c>
      <c r="T498" s="32">
        <f t="shared" si="563"/>
        <v>471816.8</v>
      </c>
      <c r="U498" s="88">
        <v>0</v>
      </c>
      <c r="V498" s="23">
        <v>44561</v>
      </c>
      <c r="W498" s="17" t="s">
        <v>59</v>
      </c>
      <c r="X498" s="17"/>
      <c r="Y498" s="17"/>
      <c r="Z498" s="17"/>
      <c r="AA498" s="17"/>
      <c r="AB498" s="17"/>
      <c r="AC498" s="17"/>
      <c r="AD498" s="22">
        <f t="shared" si="564"/>
        <v>36.4</v>
      </c>
      <c r="AE498" s="22">
        <f t="shared" si="537"/>
        <v>1238983.2</v>
      </c>
      <c r="AF498" s="22"/>
      <c r="AG498" s="22"/>
      <c r="AH498" s="22">
        <f t="shared" si="538"/>
        <v>1226556.2</v>
      </c>
      <c r="AI498" s="22">
        <f t="shared" si="539"/>
        <v>12427</v>
      </c>
      <c r="AJ498" s="22">
        <f t="shared" si="540"/>
        <v>471816.8</v>
      </c>
      <c r="AK498" s="22">
        <f t="shared" si="565"/>
        <v>1710800</v>
      </c>
      <c r="AL498" s="22">
        <f t="shared" si="566"/>
        <v>0</v>
      </c>
      <c r="AM498" s="22">
        <f t="shared" si="541"/>
        <v>0</v>
      </c>
      <c r="AN498" s="22">
        <f t="shared" si="542"/>
        <v>0</v>
      </c>
      <c r="AO498" s="22">
        <f t="shared" si="543"/>
        <v>0</v>
      </c>
      <c r="AP498" s="22">
        <f t="shared" si="544"/>
        <v>0</v>
      </c>
      <c r="AQ498" s="22">
        <f t="shared" si="567"/>
        <v>0</v>
      </c>
      <c r="AR498" s="17"/>
      <c r="AS498" s="17"/>
      <c r="AT498" s="17"/>
      <c r="AU498" s="17"/>
      <c r="AV498" s="17"/>
      <c r="AW498" s="50"/>
      <c r="AX498" s="17"/>
      <c r="AY498" s="17"/>
      <c r="AZ498" s="17"/>
      <c r="BA498" s="17"/>
      <c r="BB498" s="17"/>
      <c r="BC498" s="17"/>
    </row>
    <row r="499" spans="1:55" s="3" customFormat="1" hidden="1" x14ac:dyDescent="0.25">
      <c r="A499" s="50"/>
      <c r="B499" s="146" t="s">
        <v>65</v>
      </c>
      <c r="C499" s="19" t="s">
        <v>58</v>
      </c>
      <c r="D499" s="17"/>
      <c r="E499" s="53"/>
      <c r="F499" s="56"/>
      <c r="G499" s="53"/>
      <c r="H499" s="75"/>
      <c r="I499" s="62">
        <v>5</v>
      </c>
      <c r="J499" s="76">
        <v>1</v>
      </c>
      <c r="K499" s="66">
        <v>2</v>
      </c>
      <c r="L499" s="22">
        <v>45.9</v>
      </c>
      <c r="M499" s="28">
        <v>34038</v>
      </c>
      <c r="N499" s="87">
        <v>47000</v>
      </c>
      <c r="O499" s="60">
        <f t="shared" si="559"/>
        <v>0.98997000000000002</v>
      </c>
      <c r="P499" s="60">
        <v>1.0030000000000001E-2</v>
      </c>
      <c r="Q499" s="32">
        <f t="shared" si="560"/>
        <v>2157300</v>
      </c>
      <c r="R499" s="32">
        <f t="shared" si="561"/>
        <v>1546673.89</v>
      </c>
      <c r="S499" s="32">
        <f t="shared" si="562"/>
        <v>15670.31</v>
      </c>
      <c r="T499" s="32">
        <f t="shared" si="563"/>
        <v>594955.80000000005</v>
      </c>
      <c r="U499" s="88">
        <v>0</v>
      </c>
      <c r="V499" s="23">
        <v>44561</v>
      </c>
      <c r="W499" s="17" t="s">
        <v>59</v>
      </c>
      <c r="X499" s="17"/>
      <c r="Y499" s="17"/>
      <c r="Z499" s="17"/>
      <c r="AA499" s="17"/>
      <c r="AB499" s="17"/>
      <c r="AC499" s="17"/>
      <c r="AD499" s="22">
        <f t="shared" si="564"/>
        <v>45.9</v>
      </c>
      <c r="AE499" s="22">
        <f t="shared" si="537"/>
        <v>1562344.2</v>
      </c>
      <c r="AF499" s="22"/>
      <c r="AG499" s="22"/>
      <c r="AH499" s="22">
        <f t="shared" si="538"/>
        <v>1546673.89</v>
      </c>
      <c r="AI499" s="22">
        <f t="shared" si="539"/>
        <v>15670.31</v>
      </c>
      <c r="AJ499" s="22">
        <f t="shared" si="540"/>
        <v>594955.80000000005</v>
      </c>
      <c r="AK499" s="22">
        <f t="shared" si="565"/>
        <v>2157300</v>
      </c>
      <c r="AL499" s="22">
        <f t="shared" si="566"/>
        <v>0</v>
      </c>
      <c r="AM499" s="22">
        <f t="shared" si="541"/>
        <v>0</v>
      </c>
      <c r="AN499" s="22">
        <f t="shared" si="542"/>
        <v>0</v>
      </c>
      <c r="AO499" s="22">
        <f t="shared" si="543"/>
        <v>0</v>
      </c>
      <c r="AP499" s="22">
        <f t="shared" si="544"/>
        <v>0</v>
      </c>
      <c r="AQ499" s="22">
        <f t="shared" si="567"/>
        <v>0</v>
      </c>
      <c r="AR499" s="17"/>
      <c r="AS499" s="17"/>
      <c r="AT499" s="17"/>
      <c r="AU499" s="17"/>
      <c r="AV499" s="17"/>
      <c r="AW499" s="50"/>
      <c r="AX499" s="17"/>
      <c r="AY499" s="17"/>
      <c r="AZ499" s="17"/>
      <c r="BA499" s="17"/>
      <c r="BB499" s="17"/>
      <c r="BC499" s="17"/>
    </row>
    <row r="500" spans="1:55" s="3" customFormat="1" hidden="1" x14ac:dyDescent="0.25">
      <c r="A500" s="50"/>
      <c r="B500" s="146" t="s">
        <v>66</v>
      </c>
      <c r="C500" s="19" t="s">
        <v>58</v>
      </c>
      <c r="D500" s="17"/>
      <c r="E500" s="53"/>
      <c r="F500" s="56"/>
      <c r="G500" s="53"/>
      <c r="H500" s="75"/>
      <c r="I500" s="62">
        <v>5</v>
      </c>
      <c r="J500" s="76">
        <v>1</v>
      </c>
      <c r="K500" s="66">
        <v>2</v>
      </c>
      <c r="L500" s="22">
        <v>45.5</v>
      </c>
      <c r="M500" s="28">
        <v>34038</v>
      </c>
      <c r="N500" s="87">
        <v>47000</v>
      </c>
      <c r="O500" s="60">
        <f t="shared" si="559"/>
        <v>0.98997000000000002</v>
      </c>
      <c r="P500" s="60">
        <v>1.0030000000000001E-2</v>
      </c>
      <c r="Q500" s="32">
        <f t="shared" si="560"/>
        <v>2138500</v>
      </c>
      <c r="R500" s="32">
        <f t="shared" si="561"/>
        <v>1533195.25</v>
      </c>
      <c r="S500" s="32">
        <f t="shared" si="562"/>
        <v>15533.75</v>
      </c>
      <c r="T500" s="32">
        <f t="shared" si="563"/>
        <v>589771</v>
      </c>
      <c r="U500" s="88">
        <v>0</v>
      </c>
      <c r="V500" s="23">
        <v>44561</v>
      </c>
      <c r="W500" s="17" t="s">
        <v>59</v>
      </c>
      <c r="X500" s="17"/>
      <c r="Y500" s="17"/>
      <c r="Z500" s="17"/>
      <c r="AA500" s="17"/>
      <c r="AB500" s="17"/>
      <c r="AC500" s="17"/>
      <c r="AD500" s="22">
        <f t="shared" si="564"/>
        <v>45.5</v>
      </c>
      <c r="AE500" s="22">
        <f t="shared" si="537"/>
        <v>1548729</v>
      </c>
      <c r="AF500" s="22"/>
      <c r="AG500" s="22"/>
      <c r="AH500" s="22">
        <f t="shared" si="538"/>
        <v>1533195.25</v>
      </c>
      <c r="AI500" s="22">
        <f t="shared" si="539"/>
        <v>15533.75</v>
      </c>
      <c r="AJ500" s="22">
        <f t="shared" si="540"/>
        <v>589771</v>
      </c>
      <c r="AK500" s="22">
        <f t="shared" si="565"/>
        <v>2138500</v>
      </c>
      <c r="AL500" s="22">
        <f t="shared" si="566"/>
        <v>0</v>
      </c>
      <c r="AM500" s="22">
        <f t="shared" si="541"/>
        <v>0</v>
      </c>
      <c r="AN500" s="22">
        <f t="shared" si="542"/>
        <v>0</v>
      </c>
      <c r="AO500" s="22">
        <f t="shared" si="543"/>
        <v>0</v>
      </c>
      <c r="AP500" s="22">
        <f t="shared" si="544"/>
        <v>0</v>
      </c>
      <c r="AQ500" s="22">
        <f t="shared" si="567"/>
        <v>0</v>
      </c>
      <c r="AR500" s="17"/>
      <c r="AS500" s="17"/>
      <c r="AT500" s="17"/>
      <c r="AU500" s="17"/>
      <c r="AV500" s="17"/>
      <c r="AW500" s="50"/>
      <c r="AX500" s="17"/>
      <c r="AY500" s="17"/>
      <c r="AZ500" s="17"/>
      <c r="BA500" s="17"/>
      <c r="BB500" s="17"/>
      <c r="BC500" s="17"/>
    </row>
    <row r="501" spans="1:55" s="3" customFormat="1" hidden="1" x14ac:dyDescent="0.25">
      <c r="A501" s="50"/>
      <c r="B501" s="146" t="s">
        <v>67</v>
      </c>
      <c r="C501" s="19" t="s">
        <v>58</v>
      </c>
      <c r="D501" s="17"/>
      <c r="E501" s="53"/>
      <c r="F501" s="56"/>
      <c r="G501" s="53"/>
      <c r="H501" s="75"/>
      <c r="I501" s="62">
        <v>1</v>
      </c>
      <c r="J501" s="76">
        <v>1</v>
      </c>
      <c r="K501" s="66">
        <v>2</v>
      </c>
      <c r="L501" s="22">
        <v>35.5</v>
      </c>
      <c r="M501" s="28">
        <v>34038</v>
      </c>
      <c r="N501" s="87">
        <v>47000</v>
      </c>
      <c r="O501" s="60">
        <f t="shared" si="559"/>
        <v>0.98997000000000002</v>
      </c>
      <c r="P501" s="60">
        <v>1.0030000000000001E-2</v>
      </c>
      <c r="Q501" s="32">
        <f t="shared" si="560"/>
        <v>1668500</v>
      </c>
      <c r="R501" s="32">
        <f t="shared" si="561"/>
        <v>1196229.26</v>
      </c>
      <c r="S501" s="32">
        <f t="shared" si="562"/>
        <v>12119.74</v>
      </c>
      <c r="T501" s="32">
        <f t="shared" si="563"/>
        <v>460151</v>
      </c>
      <c r="U501" s="88">
        <v>0</v>
      </c>
      <c r="V501" s="23">
        <v>44561</v>
      </c>
      <c r="W501" s="17" t="s">
        <v>59</v>
      </c>
      <c r="X501" s="17"/>
      <c r="Y501" s="17"/>
      <c r="Z501" s="17"/>
      <c r="AA501" s="17"/>
      <c r="AB501" s="17"/>
      <c r="AC501" s="17"/>
      <c r="AD501" s="22">
        <f t="shared" si="564"/>
        <v>35.5</v>
      </c>
      <c r="AE501" s="22">
        <f t="shared" si="537"/>
        <v>1208349</v>
      </c>
      <c r="AF501" s="22"/>
      <c r="AG501" s="22"/>
      <c r="AH501" s="22">
        <f t="shared" si="538"/>
        <v>1196229.26</v>
      </c>
      <c r="AI501" s="22">
        <f t="shared" si="539"/>
        <v>12119.74</v>
      </c>
      <c r="AJ501" s="22">
        <f t="shared" si="540"/>
        <v>460151</v>
      </c>
      <c r="AK501" s="22">
        <f t="shared" si="565"/>
        <v>1668500</v>
      </c>
      <c r="AL501" s="22">
        <f t="shared" si="566"/>
        <v>0</v>
      </c>
      <c r="AM501" s="22">
        <f t="shared" si="541"/>
        <v>0</v>
      </c>
      <c r="AN501" s="22">
        <f t="shared" si="542"/>
        <v>0</v>
      </c>
      <c r="AO501" s="22">
        <f t="shared" si="543"/>
        <v>0</v>
      </c>
      <c r="AP501" s="22">
        <f t="shared" si="544"/>
        <v>0</v>
      </c>
      <c r="AQ501" s="22">
        <f t="shared" si="567"/>
        <v>0</v>
      </c>
      <c r="AR501" s="17"/>
      <c r="AS501" s="17"/>
      <c r="AT501" s="17"/>
      <c r="AU501" s="17"/>
      <c r="AV501" s="17"/>
      <c r="AW501" s="50"/>
      <c r="AX501" s="17"/>
      <c r="AY501" s="17"/>
      <c r="AZ501" s="17"/>
      <c r="BA501" s="17"/>
      <c r="BB501" s="17"/>
      <c r="BC501" s="17"/>
    </row>
    <row r="502" spans="1:55" s="3" customFormat="1" hidden="1" x14ac:dyDescent="0.25">
      <c r="A502" s="50"/>
      <c r="B502" s="146" t="s">
        <v>69</v>
      </c>
      <c r="C502" s="19" t="s">
        <v>58</v>
      </c>
      <c r="D502" s="17"/>
      <c r="E502" s="53"/>
      <c r="F502" s="56"/>
      <c r="G502" s="53"/>
      <c r="H502" s="75"/>
      <c r="I502" s="62">
        <v>1</v>
      </c>
      <c r="J502" s="76">
        <v>1</v>
      </c>
      <c r="K502" s="66">
        <v>2</v>
      </c>
      <c r="L502" s="22">
        <v>45.3</v>
      </c>
      <c r="M502" s="28">
        <v>34038</v>
      </c>
      <c r="N502" s="87">
        <v>47000</v>
      </c>
      <c r="O502" s="60">
        <f t="shared" si="559"/>
        <v>0.98997000000000002</v>
      </c>
      <c r="P502" s="60">
        <v>1.0030000000000001E-2</v>
      </c>
      <c r="Q502" s="32">
        <f t="shared" si="560"/>
        <v>2129100</v>
      </c>
      <c r="R502" s="32">
        <f t="shared" si="561"/>
        <v>1526455.93</v>
      </c>
      <c r="S502" s="32">
        <f t="shared" si="562"/>
        <v>15465.47</v>
      </c>
      <c r="T502" s="32">
        <f t="shared" si="563"/>
        <v>587178.6</v>
      </c>
      <c r="U502" s="88">
        <v>0</v>
      </c>
      <c r="V502" s="23">
        <v>44561</v>
      </c>
      <c r="W502" s="17" t="s">
        <v>59</v>
      </c>
      <c r="X502" s="17"/>
      <c r="Y502" s="17"/>
      <c r="Z502" s="17"/>
      <c r="AA502" s="17"/>
      <c r="AB502" s="17"/>
      <c r="AC502" s="17"/>
      <c r="AD502" s="22">
        <f t="shared" si="564"/>
        <v>45.3</v>
      </c>
      <c r="AE502" s="22">
        <f t="shared" si="537"/>
        <v>1541921.4</v>
      </c>
      <c r="AF502" s="22"/>
      <c r="AG502" s="22"/>
      <c r="AH502" s="22">
        <f t="shared" si="538"/>
        <v>1526455.93</v>
      </c>
      <c r="AI502" s="22">
        <f t="shared" si="539"/>
        <v>15465.47</v>
      </c>
      <c r="AJ502" s="22">
        <f t="shared" si="540"/>
        <v>587178.6</v>
      </c>
      <c r="AK502" s="22">
        <f t="shared" si="565"/>
        <v>2129100</v>
      </c>
      <c r="AL502" s="22">
        <f t="shared" si="566"/>
        <v>0</v>
      </c>
      <c r="AM502" s="22">
        <f t="shared" si="541"/>
        <v>0</v>
      </c>
      <c r="AN502" s="22">
        <f t="shared" si="542"/>
        <v>0</v>
      </c>
      <c r="AO502" s="22">
        <f t="shared" si="543"/>
        <v>0</v>
      </c>
      <c r="AP502" s="22">
        <f t="shared" si="544"/>
        <v>0</v>
      </c>
      <c r="AQ502" s="22">
        <f t="shared" si="567"/>
        <v>0</v>
      </c>
      <c r="AR502" s="17"/>
      <c r="AS502" s="17"/>
      <c r="AT502" s="17"/>
      <c r="AU502" s="17"/>
      <c r="AV502" s="17"/>
      <c r="AW502" s="50"/>
      <c r="AX502" s="17"/>
      <c r="AY502" s="17"/>
      <c r="AZ502" s="17"/>
      <c r="BA502" s="17"/>
      <c r="BB502" s="17"/>
      <c r="BC502" s="17"/>
    </row>
    <row r="503" spans="1:55" s="3" customFormat="1" hidden="1" x14ac:dyDescent="0.25">
      <c r="A503" s="50"/>
      <c r="B503" s="146" t="s">
        <v>85</v>
      </c>
      <c r="C503" s="19" t="s">
        <v>58</v>
      </c>
      <c r="D503" s="17"/>
      <c r="E503" s="53"/>
      <c r="F503" s="56"/>
      <c r="G503" s="53"/>
      <c r="H503" s="75"/>
      <c r="I503" s="62">
        <v>1</v>
      </c>
      <c r="J503" s="76">
        <v>1</v>
      </c>
      <c r="K503" s="66">
        <v>2</v>
      </c>
      <c r="L503" s="22">
        <v>46.5</v>
      </c>
      <c r="M503" s="28">
        <v>34038</v>
      </c>
      <c r="N503" s="87">
        <v>47000</v>
      </c>
      <c r="O503" s="60">
        <f t="shared" si="559"/>
        <v>0.98997000000000002</v>
      </c>
      <c r="P503" s="60">
        <v>1.0030000000000001E-2</v>
      </c>
      <c r="Q503" s="32">
        <f t="shared" si="560"/>
        <v>2185500</v>
      </c>
      <c r="R503" s="32">
        <f t="shared" si="561"/>
        <v>1566891.85</v>
      </c>
      <c r="S503" s="32">
        <f t="shared" si="562"/>
        <v>15875.15</v>
      </c>
      <c r="T503" s="32">
        <f t="shared" si="563"/>
        <v>602733</v>
      </c>
      <c r="U503" s="88">
        <v>0</v>
      </c>
      <c r="V503" s="23">
        <v>44561</v>
      </c>
      <c r="W503" s="17" t="s">
        <v>59</v>
      </c>
      <c r="X503" s="17"/>
      <c r="Y503" s="17"/>
      <c r="Z503" s="17"/>
      <c r="AA503" s="17"/>
      <c r="AB503" s="17"/>
      <c r="AC503" s="17"/>
      <c r="AD503" s="22">
        <f t="shared" si="564"/>
        <v>46.5</v>
      </c>
      <c r="AE503" s="22">
        <f t="shared" si="537"/>
        <v>1582767</v>
      </c>
      <c r="AF503" s="22"/>
      <c r="AG503" s="22"/>
      <c r="AH503" s="22">
        <f t="shared" si="538"/>
        <v>1566891.85</v>
      </c>
      <c r="AI503" s="22">
        <f t="shared" si="539"/>
        <v>15875.15</v>
      </c>
      <c r="AJ503" s="22">
        <f t="shared" si="540"/>
        <v>602733</v>
      </c>
      <c r="AK503" s="22">
        <f t="shared" si="565"/>
        <v>2185500</v>
      </c>
      <c r="AL503" s="22">
        <f t="shared" si="566"/>
        <v>0</v>
      </c>
      <c r="AM503" s="22">
        <f t="shared" si="541"/>
        <v>0</v>
      </c>
      <c r="AN503" s="22">
        <f t="shared" si="542"/>
        <v>0</v>
      </c>
      <c r="AO503" s="22">
        <f t="shared" si="543"/>
        <v>0</v>
      </c>
      <c r="AP503" s="22">
        <f t="shared" si="544"/>
        <v>0</v>
      </c>
      <c r="AQ503" s="22">
        <f t="shared" si="567"/>
        <v>0</v>
      </c>
      <c r="AR503" s="17"/>
      <c r="AS503" s="17"/>
      <c r="AT503" s="17"/>
      <c r="AU503" s="17"/>
      <c r="AV503" s="17"/>
      <c r="AW503" s="50"/>
      <c r="AX503" s="17"/>
      <c r="AY503" s="17"/>
      <c r="AZ503" s="17"/>
      <c r="BA503" s="17"/>
      <c r="BB503" s="17"/>
      <c r="BC503" s="17"/>
    </row>
    <row r="504" spans="1:55" s="3" customFormat="1" ht="15.75" hidden="1" customHeight="1" x14ac:dyDescent="0.25">
      <c r="A504" s="50"/>
      <c r="B504" s="146" t="s">
        <v>70</v>
      </c>
      <c r="C504" s="19" t="s">
        <v>58</v>
      </c>
      <c r="D504" s="17"/>
      <c r="E504" s="53"/>
      <c r="F504" s="56"/>
      <c r="G504" s="53"/>
      <c r="H504" s="75"/>
      <c r="I504" s="62">
        <v>4</v>
      </c>
      <c r="J504" s="76">
        <v>1</v>
      </c>
      <c r="K504" s="66">
        <v>2</v>
      </c>
      <c r="L504" s="22">
        <v>36.4</v>
      </c>
      <c r="M504" s="28">
        <v>34038</v>
      </c>
      <c r="N504" s="87">
        <v>47000</v>
      </c>
      <c r="O504" s="60">
        <f t="shared" si="559"/>
        <v>0.98997000000000002</v>
      </c>
      <c r="P504" s="60">
        <v>1.0030000000000001E-2</v>
      </c>
      <c r="Q504" s="32">
        <f t="shared" si="560"/>
        <v>1710800</v>
      </c>
      <c r="R504" s="32">
        <f t="shared" si="561"/>
        <v>1226556.2</v>
      </c>
      <c r="S504" s="32">
        <f t="shared" si="562"/>
        <v>12427</v>
      </c>
      <c r="T504" s="32">
        <f t="shared" si="563"/>
        <v>471816.8</v>
      </c>
      <c r="U504" s="88">
        <v>0</v>
      </c>
      <c r="V504" s="23">
        <v>44561</v>
      </c>
      <c r="W504" s="17" t="s">
        <v>59</v>
      </c>
      <c r="X504" s="17"/>
      <c r="Y504" s="17"/>
      <c r="Z504" s="17"/>
      <c r="AA504" s="17"/>
      <c r="AB504" s="17"/>
      <c r="AC504" s="17"/>
      <c r="AD504" s="22">
        <f t="shared" si="564"/>
        <v>36.4</v>
      </c>
      <c r="AE504" s="22">
        <f t="shared" si="537"/>
        <v>1238983.2</v>
      </c>
      <c r="AF504" s="22"/>
      <c r="AG504" s="22"/>
      <c r="AH504" s="22">
        <f t="shared" si="538"/>
        <v>1226556.2</v>
      </c>
      <c r="AI504" s="22">
        <f t="shared" si="539"/>
        <v>12427</v>
      </c>
      <c r="AJ504" s="22">
        <f t="shared" si="540"/>
        <v>471816.8</v>
      </c>
      <c r="AK504" s="22">
        <f t="shared" si="565"/>
        <v>1710800</v>
      </c>
      <c r="AL504" s="22">
        <f t="shared" si="566"/>
        <v>0</v>
      </c>
      <c r="AM504" s="22">
        <f t="shared" si="541"/>
        <v>0</v>
      </c>
      <c r="AN504" s="22">
        <f t="shared" si="542"/>
        <v>0</v>
      </c>
      <c r="AO504" s="22">
        <f t="shared" si="543"/>
        <v>0</v>
      </c>
      <c r="AP504" s="22">
        <f t="shared" si="544"/>
        <v>0</v>
      </c>
      <c r="AQ504" s="22">
        <f t="shared" si="567"/>
        <v>0</v>
      </c>
      <c r="AR504" s="17"/>
      <c r="AS504" s="17"/>
      <c r="AT504" s="17"/>
      <c r="AU504" s="17"/>
      <c r="AV504" s="17"/>
      <c r="AW504" s="50"/>
      <c r="AX504" s="17"/>
      <c r="AY504" s="17"/>
      <c r="AZ504" s="17"/>
      <c r="BA504" s="17"/>
      <c r="BB504" s="17"/>
      <c r="BC504" s="17"/>
    </row>
    <row r="505" spans="1:55" s="3" customFormat="1" hidden="1" x14ac:dyDescent="0.25">
      <c r="A505" s="50"/>
      <c r="B505" s="146" t="s">
        <v>86</v>
      </c>
      <c r="C505" s="19" t="s">
        <v>58</v>
      </c>
      <c r="D505" s="17"/>
      <c r="E505" s="53"/>
      <c r="F505" s="56"/>
      <c r="G505" s="53"/>
      <c r="H505" s="75"/>
      <c r="I505" s="62">
        <v>1</v>
      </c>
      <c r="J505" s="76">
        <v>1</v>
      </c>
      <c r="K505" s="66">
        <v>2</v>
      </c>
      <c r="L505" s="22">
        <v>44.7</v>
      </c>
      <c r="M505" s="28">
        <v>34038</v>
      </c>
      <c r="N505" s="87">
        <v>47000</v>
      </c>
      <c r="O505" s="60">
        <f t="shared" si="559"/>
        <v>0.98997000000000002</v>
      </c>
      <c r="P505" s="60">
        <v>1.0030000000000001E-2</v>
      </c>
      <c r="Q505" s="32">
        <f t="shared" si="560"/>
        <v>2100900</v>
      </c>
      <c r="R505" s="32">
        <f t="shared" si="561"/>
        <v>1506237.97</v>
      </c>
      <c r="S505" s="32">
        <f t="shared" si="562"/>
        <v>15260.63</v>
      </c>
      <c r="T505" s="32">
        <f t="shared" si="563"/>
        <v>579401.4</v>
      </c>
      <c r="U505" s="88">
        <v>0</v>
      </c>
      <c r="V505" s="23">
        <v>44561</v>
      </c>
      <c r="W505" s="17" t="s">
        <v>59</v>
      </c>
      <c r="X505" s="17"/>
      <c r="Y505" s="17"/>
      <c r="Z505" s="17"/>
      <c r="AA505" s="17"/>
      <c r="AB505" s="17"/>
      <c r="AC505" s="17"/>
      <c r="AD505" s="22">
        <f t="shared" si="564"/>
        <v>44.7</v>
      </c>
      <c r="AE505" s="22">
        <f t="shared" si="537"/>
        <v>1521498.6</v>
      </c>
      <c r="AF505" s="22"/>
      <c r="AG505" s="22"/>
      <c r="AH505" s="22">
        <f t="shared" si="538"/>
        <v>1506237.97</v>
      </c>
      <c r="AI505" s="22">
        <f t="shared" si="539"/>
        <v>15260.63</v>
      </c>
      <c r="AJ505" s="22">
        <f t="shared" si="540"/>
        <v>579401.4</v>
      </c>
      <c r="AK505" s="22">
        <f t="shared" si="565"/>
        <v>2100900</v>
      </c>
      <c r="AL505" s="22">
        <f t="shared" si="566"/>
        <v>0</v>
      </c>
      <c r="AM505" s="22">
        <f t="shared" si="541"/>
        <v>0</v>
      </c>
      <c r="AN505" s="22">
        <f t="shared" si="542"/>
        <v>0</v>
      </c>
      <c r="AO505" s="22">
        <f t="shared" si="543"/>
        <v>0</v>
      </c>
      <c r="AP505" s="22">
        <f t="shared" si="544"/>
        <v>0</v>
      </c>
      <c r="AQ505" s="22">
        <f t="shared" si="567"/>
        <v>0</v>
      </c>
      <c r="AR505" s="17"/>
      <c r="AS505" s="17"/>
      <c r="AT505" s="17"/>
      <c r="AU505" s="17"/>
      <c r="AV505" s="17"/>
      <c r="AW505" s="50"/>
      <c r="AX505" s="17"/>
      <c r="AY505" s="17"/>
      <c r="AZ505" s="17"/>
      <c r="BA505" s="17"/>
      <c r="BB505" s="17"/>
      <c r="BC505" s="17"/>
    </row>
    <row r="506" spans="1:55" s="3" customFormat="1" hidden="1" x14ac:dyDescent="0.25">
      <c r="A506" s="50">
        <v>16</v>
      </c>
      <c r="B506" s="78" t="s">
        <v>194</v>
      </c>
      <c r="C506" s="52"/>
      <c r="D506" s="17"/>
      <c r="E506" s="79">
        <v>14</v>
      </c>
      <c r="F506" s="54">
        <v>304.10000000000002</v>
      </c>
      <c r="G506" s="66">
        <v>3</v>
      </c>
      <c r="H506" s="17">
        <v>97</v>
      </c>
      <c r="I506" s="80">
        <f>SUM(I507:I523)</f>
        <v>38</v>
      </c>
      <c r="J506" s="80">
        <f t="shared" ref="J506:L506" si="568">SUM(J507:J523)</f>
        <v>17</v>
      </c>
      <c r="K506" s="80">
        <f t="shared" si="568"/>
        <v>23</v>
      </c>
      <c r="L506" s="81">
        <f t="shared" si="568"/>
        <v>401.1</v>
      </c>
      <c r="M506" s="64"/>
      <c r="N506" s="66"/>
      <c r="O506" s="64"/>
      <c r="P506" s="64"/>
      <c r="Q506" s="82">
        <f t="shared" ref="Q506:U506" si="569">SUM(Q507:Q523)</f>
        <v>18851700</v>
      </c>
      <c r="R506" s="82">
        <f t="shared" si="569"/>
        <v>13515705.82</v>
      </c>
      <c r="S506" s="82">
        <f t="shared" si="569"/>
        <v>136935.98000000001</v>
      </c>
      <c r="T506" s="82">
        <f t="shared" si="569"/>
        <v>5199058.2</v>
      </c>
      <c r="U506" s="81">
        <f t="shared" si="569"/>
        <v>0</v>
      </c>
      <c r="V506" s="23">
        <v>44561</v>
      </c>
      <c r="W506" s="17"/>
      <c r="X506" s="17"/>
      <c r="Y506" s="17"/>
      <c r="Z506" s="17"/>
      <c r="AA506" s="17"/>
      <c r="AB506" s="17"/>
      <c r="AC506" s="17"/>
      <c r="AD506" s="82">
        <f t="shared" ref="AD506:AZ506" si="570">SUM(AD507:AD523)</f>
        <v>304.10000000000002</v>
      </c>
      <c r="AE506" s="22">
        <f t="shared" si="537"/>
        <v>10350955.800000001</v>
      </c>
      <c r="AF506" s="22"/>
      <c r="AG506" s="22"/>
      <c r="AH506" s="22">
        <f t="shared" si="538"/>
        <v>10247135.710000001</v>
      </c>
      <c r="AI506" s="22">
        <f t="shared" si="539"/>
        <v>103820.09</v>
      </c>
      <c r="AJ506" s="22">
        <f t="shared" si="540"/>
        <v>3941744.2</v>
      </c>
      <c r="AK506" s="82">
        <f t="shared" si="570"/>
        <v>14292700</v>
      </c>
      <c r="AL506" s="82">
        <f t="shared" si="570"/>
        <v>97</v>
      </c>
      <c r="AM506" s="22">
        <f t="shared" si="541"/>
        <v>3301686</v>
      </c>
      <c r="AN506" s="22">
        <f t="shared" si="542"/>
        <v>3268570.09</v>
      </c>
      <c r="AO506" s="22">
        <f t="shared" si="543"/>
        <v>33115.910000000003</v>
      </c>
      <c r="AP506" s="22">
        <f t="shared" si="544"/>
        <v>1257314</v>
      </c>
      <c r="AQ506" s="82">
        <f t="shared" si="570"/>
        <v>4559000</v>
      </c>
      <c r="AR506" s="81">
        <f t="shared" si="570"/>
        <v>0</v>
      </c>
      <c r="AS506" s="81">
        <f t="shared" si="570"/>
        <v>0</v>
      </c>
      <c r="AT506" s="81">
        <f t="shared" si="570"/>
        <v>0</v>
      </c>
      <c r="AU506" s="81">
        <f t="shared" si="570"/>
        <v>0</v>
      </c>
      <c r="AV506" s="81">
        <f t="shared" si="570"/>
        <v>0</v>
      </c>
      <c r="AW506" s="81">
        <f t="shared" si="570"/>
        <v>0</v>
      </c>
      <c r="AX506" s="81">
        <f t="shared" si="570"/>
        <v>0</v>
      </c>
      <c r="AY506" s="81">
        <f t="shared" si="570"/>
        <v>0</v>
      </c>
      <c r="AZ506" s="81">
        <f t="shared" si="570"/>
        <v>0</v>
      </c>
      <c r="BA506" s="17"/>
      <c r="BB506" s="17"/>
      <c r="BC506" s="17"/>
    </row>
    <row r="507" spans="1:55" s="3" customFormat="1" hidden="1" x14ac:dyDescent="0.25">
      <c r="A507" s="50"/>
      <c r="B507" s="144" t="s">
        <v>57</v>
      </c>
      <c r="C507" s="17" t="s">
        <v>58</v>
      </c>
      <c r="D507" s="64"/>
      <c r="E507" s="79"/>
      <c r="F507" s="54"/>
      <c r="G507" s="66"/>
      <c r="H507" s="17"/>
      <c r="I507" s="143">
        <v>2</v>
      </c>
      <c r="J507" s="76">
        <v>1</v>
      </c>
      <c r="K507" s="143">
        <v>4</v>
      </c>
      <c r="L507" s="134">
        <v>68</v>
      </c>
      <c r="M507" s="28">
        <v>34038</v>
      </c>
      <c r="N507" s="87">
        <v>47000</v>
      </c>
      <c r="O507" s="60">
        <f t="shared" ref="O507:O523" si="571">100%-P507</f>
        <v>0.98997000000000002</v>
      </c>
      <c r="P507" s="60">
        <v>1.0030000000000001E-2</v>
      </c>
      <c r="Q507" s="32">
        <f t="shared" ref="Q507:Q523" si="572">L507*N507</f>
        <v>3196000</v>
      </c>
      <c r="R507" s="32">
        <f t="shared" ref="R507:R523" si="573">IF(N507&lt;M507,(L507*M507*O507)*N507/M507,L507*M507*O507)</f>
        <v>2291368.7200000002</v>
      </c>
      <c r="S507" s="32">
        <f t="shared" ref="S507:S523" si="574">IF(N507&lt;M507,(L507*M507*P507)*N507/M507,L507*M507*P507)</f>
        <v>23215.279999999999</v>
      </c>
      <c r="T507" s="32">
        <f t="shared" ref="T507:T523" si="575">Q507-R507-S507-U507</f>
        <v>881416</v>
      </c>
      <c r="U507" s="88">
        <v>0</v>
      </c>
      <c r="V507" s="23">
        <v>44561</v>
      </c>
      <c r="W507" s="17" t="s">
        <v>59</v>
      </c>
      <c r="X507" s="17"/>
      <c r="Y507" s="17"/>
      <c r="Z507" s="17"/>
      <c r="AA507" s="17"/>
      <c r="AB507" s="17"/>
      <c r="AC507" s="17"/>
      <c r="AD507" s="22">
        <f t="shared" ref="AD507:AD550" si="576">IF(W507&gt;0,L507,0)</f>
        <v>68</v>
      </c>
      <c r="AE507" s="22">
        <f t="shared" si="537"/>
        <v>2314584</v>
      </c>
      <c r="AF507" s="22"/>
      <c r="AG507" s="22"/>
      <c r="AH507" s="22">
        <f t="shared" si="538"/>
        <v>2291368.7200000002</v>
      </c>
      <c r="AI507" s="22">
        <f t="shared" si="539"/>
        <v>23215.279999999999</v>
      </c>
      <c r="AJ507" s="22">
        <f t="shared" si="540"/>
        <v>881416</v>
      </c>
      <c r="AK507" s="22">
        <f t="shared" ref="AK507:AK523" si="577">IF(W507&gt;0,Q507,0)</f>
        <v>3196000</v>
      </c>
      <c r="AL507" s="22">
        <f t="shared" ref="AL507:AL523" si="578">IF(X507&gt;0,L507,0)</f>
        <v>0</v>
      </c>
      <c r="AM507" s="22">
        <f t="shared" si="541"/>
        <v>0</v>
      </c>
      <c r="AN507" s="22">
        <f t="shared" si="542"/>
        <v>0</v>
      </c>
      <c r="AO507" s="22">
        <f t="shared" si="543"/>
        <v>0</v>
      </c>
      <c r="AP507" s="22">
        <f t="shared" si="544"/>
        <v>0</v>
      </c>
      <c r="AQ507" s="22">
        <f t="shared" ref="AQ507:AQ523" si="579">IF(X507&gt;0,Q507,0)</f>
        <v>0</v>
      </c>
      <c r="AR507" s="17"/>
      <c r="AS507" s="17"/>
      <c r="AT507" s="17"/>
      <c r="AU507" s="17"/>
      <c r="AV507" s="17"/>
      <c r="AW507" s="50"/>
      <c r="AX507" s="17"/>
      <c r="AY507" s="17"/>
      <c r="AZ507" s="17"/>
      <c r="BA507" s="17"/>
      <c r="BB507" s="17"/>
      <c r="BC507" s="17"/>
    </row>
    <row r="508" spans="1:55" s="3" customFormat="1" hidden="1" x14ac:dyDescent="0.25">
      <c r="A508" s="50"/>
      <c r="B508" s="144" t="s">
        <v>195</v>
      </c>
      <c r="C508" s="17" t="s">
        <v>58</v>
      </c>
      <c r="D508" s="64"/>
      <c r="E508" s="79"/>
      <c r="F508" s="54"/>
      <c r="G508" s="66"/>
      <c r="H508" s="17"/>
      <c r="I508" s="143">
        <v>4</v>
      </c>
      <c r="J508" s="76">
        <v>1</v>
      </c>
      <c r="K508" s="143">
        <v>2</v>
      </c>
      <c r="L508" s="134">
        <v>24.7</v>
      </c>
      <c r="M508" s="28">
        <v>34038</v>
      </c>
      <c r="N508" s="87">
        <v>47000</v>
      </c>
      <c r="O508" s="60">
        <f t="shared" si="571"/>
        <v>0.98997000000000002</v>
      </c>
      <c r="P508" s="60">
        <v>1.0030000000000001E-2</v>
      </c>
      <c r="Q508" s="32">
        <f t="shared" si="572"/>
        <v>1160900</v>
      </c>
      <c r="R508" s="32">
        <f t="shared" si="573"/>
        <v>832305.99</v>
      </c>
      <c r="S508" s="32">
        <f t="shared" si="574"/>
        <v>8432.61</v>
      </c>
      <c r="T508" s="32">
        <f t="shared" si="575"/>
        <v>320161.40000000002</v>
      </c>
      <c r="U508" s="88">
        <v>0</v>
      </c>
      <c r="V508" s="23">
        <v>44561</v>
      </c>
      <c r="W508" s="17" t="s">
        <v>59</v>
      </c>
      <c r="X508" s="17"/>
      <c r="Y508" s="17"/>
      <c r="Z508" s="17"/>
      <c r="AA508" s="17"/>
      <c r="AB508" s="17"/>
      <c r="AC508" s="17"/>
      <c r="AD508" s="22">
        <f t="shared" si="576"/>
        <v>24.7</v>
      </c>
      <c r="AE508" s="22">
        <f t="shared" si="537"/>
        <v>840738.6</v>
      </c>
      <c r="AF508" s="22"/>
      <c r="AG508" s="22"/>
      <c r="AH508" s="22">
        <f t="shared" si="538"/>
        <v>832305.99</v>
      </c>
      <c r="AI508" s="22">
        <f t="shared" si="539"/>
        <v>8432.61</v>
      </c>
      <c r="AJ508" s="22">
        <f t="shared" si="540"/>
        <v>320161.40000000002</v>
      </c>
      <c r="AK508" s="22">
        <f t="shared" si="577"/>
        <v>1160900</v>
      </c>
      <c r="AL508" s="22">
        <f t="shared" si="578"/>
        <v>0</v>
      </c>
      <c r="AM508" s="22">
        <f t="shared" si="541"/>
        <v>0</v>
      </c>
      <c r="AN508" s="22">
        <f t="shared" si="542"/>
        <v>0</v>
      </c>
      <c r="AO508" s="22">
        <f t="shared" si="543"/>
        <v>0</v>
      </c>
      <c r="AP508" s="22">
        <f t="shared" si="544"/>
        <v>0</v>
      </c>
      <c r="AQ508" s="22">
        <f t="shared" si="579"/>
        <v>0</v>
      </c>
      <c r="AR508" s="17"/>
      <c r="AS508" s="17"/>
      <c r="AT508" s="17"/>
      <c r="AU508" s="17"/>
      <c r="AV508" s="17"/>
      <c r="AW508" s="50"/>
      <c r="AX508" s="17"/>
      <c r="AY508" s="17"/>
      <c r="AZ508" s="17"/>
      <c r="BA508" s="17"/>
      <c r="BB508" s="17"/>
      <c r="BC508" s="17"/>
    </row>
    <row r="509" spans="1:55" s="3" customFormat="1" hidden="1" x14ac:dyDescent="0.25">
      <c r="A509" s="50"/>
      <c r="B509" s="146" t="s">
        <v>119</v>
      </c>
      <c r="C509" s="17"/>
      <c r="D509" s="17" t="s">
        <v>62</v>
      </c>
      <c r="E509" s="79"/>
      <c r="F509" s="54"/>
      <c r="G509" s="66"/>
      <c r="H509" s="17"/>
      <c r="I509" s="143">
        <v>1</v>
      </c>
      <c r="J509" s="76">
        <v>1</v>
      </c>
      <c r="K509" s="143">
        <v>1</v>
      </c>
      <c r="L509" s="134">
        <v>25.5</v>
      </c>
      <c r="M509" s="28">
        <v>34038</v>
      </c>
      <c r="N509" s="87">
        <v>47000</v>
      </c>
      <c r="O509" s="60">
        <f t="shared" si="571"/>
        <v>0.98997000000000002</v>
      </c>
      <c r="P509" s="60">
        <v>1.0030000000000001E-2</v>
      </c>
      <c r="Q509" s="32">
        <f t="shared" si="572"/>
        <v>1198500</v>
      </c>
      <c r="R509" s="32">
        <f t="shared" si="573"/>
        <v>859263.27</v>
      </c>
      <c r="S509" s="32">
        <f t="shared" si="574"/>
        <v>8705.73</v>
      </c>
      <c r="T509" s="32">
        <f t="shared" si="575"/>
        <v>330531</v>
      </c>
      <c r="U509" s="88">
        <v>0</v>
      </c>
      <c r="V509" s="23">
        <v>44561</v>
      </c>
      <c r="W509" s="17"/>
      <c r="X509" s="17" t="s">
        <v>59</v>
      </c>
      <c r="Y509" s="17"/>
      <c r="Z509" s="17"/>
      <c r="AA509" s="17"/>
      <c r="AB509" s="17"/>
      <c r="AC509" s="17"/>
      <c r="AD509" s="22">
        <f t="shared" si="576"/>
        <v>0</v>
      </c>
      <c r="AE509" s="22">
        <f t="shared" si="537"/>
        <v>0</v>
      </c>
      <c r="AF509" s="22"/>
      <c r="AG509" s="22"/>
      <c r="AH509" s="22">
        <f t="shared" si="538"/>
        <v>0</v>
      </c>
      <c r="AI509" s="22">
        <f t="shared" si="539"/>
        <v>0</v>
      </c>
      <c r="AJ509" s="22">
        <f t="shared" si="540"/>
        <v>0</v>
      </c>
      <c r="AK509" s="22">
        <f t="shared" si="577"/>
        <v>0</v>
      </c>
      <c r="AL509" s="22">
        <f t="shared" si="578"/>
        <v>25.5</v>
      </c>
      <c r="AM509" s="22">
        <f t="shared" si="541"/>
        <v>867969</v>
      </c>
      <c r="AN509" s="22">
        <f t="shared" si="542"/>
        <v>859263.27</v>
      </c>
      <c r="AO509" s="22">
        <f t="shared" si="543"/>
        <v>8705.73</v>
      </c>
      <c r="AP509" s="22">
        <f t="shared" si="544"/>
        <v>330531</v>
      </c>
      <c r="AQ509" s="22">
        <f t="shared" si="579"/>
        <v>1198500</v>
      </c>
      <c r="AR509" s="17"/>
      <c r="AS509" s="17"/>
      <c r="AT509" s="17"/>
      <c r="AU509" s="17"/>
      <c r="AV509" s="17"/>
      <c r="AW509" s="50"/>
      <c r="AX509" s="17"/>
      <c r="AY509" s="17"/>
      <c r="AZ509" s="17"/>
      <c r="BA509" s="17"/>
      <c r="BB509" s="17"/>
      <c r="BC509" s="17"/>
    </row>
    <row r="510" spans="1:55" s="3" customFormat="1" hidden="1" x14ac:dyDescent="0.25">
      <c r="A510" s="50"/>
      <c r="B510" s="146" t="s">
        <v>133</v>
      </c>
      <c r="C510" s="17"/>
      <c r="D510" s="17" t="s">
        <v>62</v>
      </c>
      <c r="E510" s="79"/>
      <c r="F510" s="54"/>
      <c r="G510" s="66"/>
      <c r="H510" s="17"/>
      <c r="I510" s="142">
        <v>4</v>
      </c>
      <c r="J510" s="76">
        <v>1</v>
      </c>
      <c r="K510" s="142">
        <v>1</v>
      </c>
      <c r="L510" s="88">
        <v>25.7</v>
      </c>
      <c r="M510" s="28">
        <v>34038</v>
      </c>
      <c r="N510" s="87">
        <v>47000</v>
      </c>
      <c r="O510" s="60">
        <f t="shared" si="571"/>
        <v>0.98997000000000002</v>
      </c>
      <c r="P510" s="60">
        <v>1.0030000000000001E-2</v>
      </c>
      <c r="Q510" s="32">
        <f t="shared" si="572"/>
        <v>1207900</v>
      </c>
      <c r="R510" s="32">
        <f t="shared" si="573"/>
        <v>866002.59</v>
      </c>
      <c r="S510" s="32">
        <f t="shared" si="574"/>
        <v>8774.01</v>
      </c>
      <c r="T510" s="32">
        <f t="shared" si="575"/>
        <v>333123.40000000002</v>
      </c>
      <c r="U510" s="88">
        <v>0</v>
      </c>
      <c r="V510" s="23">
        <v>44561</v>
      </c>
      <c r="W510" s="17"/>
      <c r="X510" s="17" t="s">
        <v>59</v>
      </c>
      <c r="Y510" s="17"/>
      <c r="Z510" s="17"/>
      <c r="AA510" s="17"/>
      <c r="AB510" s="17"/>
      <c r="AC510" s="17"/>
      <c r="AD510" s="22">
        <f t="shared" si="576"/>
        <v>0</v>
      </c>
      <c r="AE510" s="22">
        <f t="shared" si="537"/>
        <v>0</v>
      </c>
      <c r="AF510" s="22"/>
      <c r="AG510" s="22"/>
      <c r="AH510" s="22">
        <f t="shared" si="538"/>
        <v>0</v>
      </c>
      <c r="AI510" s="22">
        <f t="shared" si="539"/>
        <v>0</v>
      </c>
      <c r="AJ510" s="22">
        <f t="shared" si="540"/>
        <v>0</v>
      </c>
      <c r="AK510" s="22">
        <f t="shared" si="577"/>
        <v>0</v>
      </c>
      <c r="AL510" s="22">
        <f t="shared" si="578"/>
        <v>25.7</v>
      </c>
      <c r="AM510" s="22">
        <f t="shared" si="541"/>
        <v>874776.6</v>
      </c>
      <c r="AN510" s="22">
        <f t="shared" si="542"/>
        <v>866002.59</v>
      </c>
      <c r="AO510" s="22">
        <f t="shared" si="543"/>
        <v>8774.01</v>
      </c>
      <c r="AP510" s="22">
        <f t="shared" si="544"/>
        <v>333123.40000000002</v>
      </c>
      <c r="AQ510" s="22">
        <f t="shared" si="579"/>
        <v>1207900</v>
      </c>
      <c r="AR510" s="17"/>
      <c r="AS510" s="17"/>
      <c r="AT510" s="17"/>
      <c r="AU510" s="17"/>
      <c r="AV510" s="17"/>
      <c r="AW510" s="50"/>
      <c r="AX510" s="17"/>
      <c r="AY510" s="17"/>
      <c r="AZ510" s="17"/>
      <c r="BA510" s="17"/>
      <c r="BB510" s="17"/>
      <c r="BC510" s="17"/>
    </row>
    <row r="511" spans="1:55" s="3" customFormat="1" hidden="1" x14ac:dyDescent="0.25">
      <c r="A511" s="50"/>
      <c r="B511" s="146" t="s">
        <v>196</v>
      </c>
      <c r="C511" s="17" t="s">
        <v>58</v>
      </c>
      <c r="D511" s="64"/>
      <c r="E511" s="79"/>
      <c r="F511" s="54"/>
      <c r="G511" s="66"/>
      <c r="H511" s="17"/>
      <c r="I511" s="143">
        <v>3</v>
      </c>
      <c r="J511" s="76">
        <v>1</v>
      </c>
      <c r="K511" s="143">
        <v>2</v>
      </c>
      <c r="L511" s="134">
        <v>19.3</v>
      </c>
      <c r="M511" s="28">
        <v>34038</v>
      </c>
      <c r="N511" s="87">
        <v>47000</v>
      </c>
      <c r="O511" s="60">
        <f t="shared" si="571"/>
        <v>0.98997000000000002</v>
      </c>
      <c r="P511" s="60">
        <v>1.0030000000000001E-2</v>
      </c>
      <c r="Q511" s="32">
        <f t="shared" si="572"/>
        <v>907100</v>
      </c>
      <c r="R511" s="32">
        <f t="shared" si="573"/>
        <v>650344.36</v>
      </c>
      <c r="S511" s="32">
        <f t="shared" si="574"/>
        <v>6589.04</v>
      </c>
      <c r="T511" s="32">
        <f t="shared" si="575"/>
        <v>250166.6</v>
      </c>
      <c r="U511" s="88">
        <v>0</v>
      </c>
      <c r="V511" s="23">
        <v>44561</v>
      </c>
      <c r="W511" s="17" t="s">
        <v>59</v>
      </c>
      <c r="X511" s="17"/>
      <c r="Y511" s="17"/>
      <c r="Z511" s="17"/>
      <c r="AA511" s="17"/>
      <c r="AB511" s="17"/>
      <c r="AC511" s="17"/>
      <c r="AD511" s="22">
        <f t="shared" si="576"/>
        <v>19.3</v>
      </c>
      <c r="AE511" s="22">
        <f t="shared" si="537"/>
        <v>656933.4</v>
      </c>
      <c r="AF511" s="22"/>
      <c r="AG511" s="22"/>
      <c r="AH511" s="22">
        <f t="shared" si="538"/>
        <v>650344.36</v>
      </c>
      <c r="AI511" s="22">
        <f t="shared" si="539"/>
        <v>6589.04</v>
      </c>
      <c r="AJ511" s="22">
        <f t="shared" si="540"/>
        <v>250166.6</v>
      </c>
      <c r="AK511" s="22">
        <f t="shared" si="577"/>
        <v>907100</v>
      </c>
      <c r="AL511" s="22">
        <f t="shared" si="578"/>
        <v>0</v>
      </c>
      <c r="AM511" s="22">
        <f t="shared" si="541"/>
        <v>0</v>
      </c>
      <c r="AN511" s="22">
        <f t="shared" si="542"/>
        <v>0</v>
      </c>
      <c r="AO511" s="22">
        <f t="shared" si="543"/>
        <v>0</v>
      </c>
      <c r="AP511" s="22">
        <f t="shared" si="544"/>
        <v>0</v>
      </c>
      <c r="AQ511" s="22">
        <f t="shared" si="579"/>
        <v>0</v>
      </c>
      <c r="AR511" s="17"/>
      <c r="AS511" s="17"/>
      <c r="AT511" s="17"/>
      <c r="AU511" s="17"/>
      <c r="AV511" s="17"/>
      <c r="AW511" s="50"/>
      <c r="AX511" s="17"/>
      <c r="AY511" s="17"/>
      <c r="AZ511" s="17"/>
      <c r="BA511" s="17"/>
      <c r="BB511" s="17"/>
      <c r="BC511" s="17"/>
    </row>
    <row r="512" spans="1:55" s="3" customFormat="1" hidden="1" x14ac:dyDescent="0.25">
      <c r="A512" s="50"/>
      <c r="B512" s="146" t="s">
        <v>197</v>
      </c>
      <c r="C512" s="17" t="s">
        <v>58</v>
      </c>
      <c r="D512" s="64"/>
      <c r="E512" s="79"/>
      <c r="F512" s="54"/>
      <c r="G512" s="66"/>
      <c r="H512" s="17"/>
      <c r="I512" s="143">
        <v>4</v>
      </c>
      <c r="J512" s="76">
        <v>1</v>
      </c>
      <c r="K512" s="143">
        <v>1</v>
      </c>
      <c r="L512" s="134">
        <v>27.2</v>
      </c>
      <c r="M512" s="28">
        <v>34038</v>
      </c>
      <c r="N512" s="87">
        <v>47000</v>
      </c>
      <c r="O512" s="60">
        <f t="shared" si="571"/>
        <v>0.98997000000000002</v>
      </c>
      <c r="P512" s="60">
        <v>1.0030000000000001E-2</v>
      </c>
      <c r="Q512" s="32">
        <f t="shared" si="572"/>
        <v>1278400</v>
      </c>
      <c r="R512" s="32">
        <f t="shared" si="573"/>
        <v>916547.49</v>
      </c>
      <c r="S512" s="32">
        <f t="shared" si="574"/>
        <v>9286.11</v>
      </c>
      <c r="T512" s="32">
        <f t="shared" si="575"/>
        <v>352566.4</v>
      </c>
      <c r="U512" s="88">
        <v>0</v>
      </c>
      <c r="V512" s="23">
        <v>44561</v>
      </c>
      <c r="W512" s="17" t="s">
        <v>59</v>
      </c>
      <c r="X512" s="17"/>
      <c r="Y512" s="17"/>
      <c r="Z512" s="17"/>
      <c r="AA512" s="17"/>
      <c r="AB512" s="17"/>
      <c r="AC512" s="17"/>
      <c r="AD512" s="22">
        <f t="shared" si="576"/>
        <v>27.2</v>
      </c>
      <c r="AE512" s="22">
        <f t="shared" si="537"/>
        <v>925833.6</v>
      </c>
      <c r="AF512" s="22"/>
      <c r="AG512" s="22"/>
      <c r="AH512" s="22">
        <f t="shared" si="538"/>
        <v>916547.49</v>
      </c>
      <c r="AI512" s="22">
        <f t="shared" si="539"/>
        <v>9286.11</v>
      </c>
      <c r="AJ512" s="22">
        <f t="shared" si="540"/>
        <v>352566.4</v>
      </c>
      <c r="AK512" s="22">
        <f t="shared" si="577"/>
        <v>1278400</v>
      </c>
      <c r="AL512" s="22">
        <f t="shared" si="578"/>
        <v>0</v>
      </c>
      <c r="AM512" s="22">
        <f t="shared" si="541"/>
        <v>0</v>
      </c>
      <c r="AN512" s="22">
        <f t="shared" si="542"/>
        <v>0</v>
      </c>
      <c r="AO512" s="22">
        <f t="shared" si="543"/>
        <v>0</v>
      </c>
      <c r="AP512" s="22">
        <f t="shared" si="544"/>
        <v>0</v>
      </c>
      <c r="AQ512" s="22">
        <f t="shared" si="579"/>
        <v>0</v>
      </c>
      <c r="AR512" s="17"/>
      <c r="AS512" s="17"/>
      <c r="AT512" s="17"/>
      <c r="AU512" s="17"/>
      <c r="AV512" s="17"/>
      <c r="AW512" s="50"/>
      <c r="AX512" s="17"/>
      <c r="AY512" s="17"/>
      <c r="AZ512" s="17"/>
      <c r="BA512" s="17"/>
      <c r="BB512" s="17"/>
      <c r="BC512" s="17"/>
    </row>
    <row r="513" spans="1:55" s="3" customFormat="1" hidden="1" x14ac:dyDescent="0.25">
      <c r="A513" s="50"/>
      <c r="B513" s="146" t="s">
        <v>198</v>
      </c>
      <c r="C513" s="17" t="s">
        <v>58</v>
      </c>
      <c r="D513" s="64"/>
      <c r="E513" s="79"/>
      <c r="F513" s="54"/>
      <c r="G513" s="66"/>
      <c r="H513" s="17"/>
      <c r="I513" s="143">
        <v>2</v>
      </c>
      <c r="J513" s="76">
        <v>1</v>
      </c>
      <c r="K513" s="143">
        <v>1</v>
      </c>
      <c r="L513" s="134">
        <v>12.8</v>
      </c>
      <c r="M513" s="28">
        <v>34038</v>
      </c>
      <c r="N513" s="87">
        <v>47000</v>
      </c>
      <c r="O513" s="60">
        <f t="shared" si="571"/>
        <v>0.98997000000000002</v>
      </c>
      <c r="P513" s="60">
        <v>1.0030000000000001E-2</v>
      </c>
      <c r="Q513" s="32">
        <f t="shared" si="572"/>
        <v>601600</v>
      </c>
      <c r="R513" s="32">
        <f t="shared" si="573"/>
        <v>431316.47</v>
      </c>
      <c r="S513" s="32">
        <f t="shared" si="574"/>
        <v>4369.93</v>
      </c>
      <c r="T513" s="32">
        <f t="shared" si="575"/>
        <v>165913.60000000001</v>
      </c>
      <c r="U513" s="88">
        <v>0</v>
      </c>
      <c r="V513" s="23">
        <v>44561</v>
      </c>
      <c r="W513" s="17" t="s">
        <v>59</v>
      </c>
      <c r="X513" s="17"/>
      <c r="Y513" s="17"/>
      <c r="Z513" s="17"/>
      <c r="AA513" s="17"/>
      <c r="AB513" s="17"/>
      <c r="AC513" s="17"/>
      <c r="AD513" s="22">
        <f t="shared" si="576"/>
        <v>12.8</v>
      </c>
      <c r="AE513" s="22">
        <f t="shared" si="537"/>
        <v>435686.40000000002</v>
      </c>
      <c r="AF513" s="22"/>
      <c r="AG513" s="22"/>
      <c r="AH513" s="22">
        <f t="shared" si="538"/>
        <v>431316.47</v>
      </c>
      <c r="AI513" s="22">
        <f t="shared" si="539"/>
        <v>4369.93</v>
      </c>
      <c r="AJ513" s="22">
        <f t="shared" si="540"/>
        <v>165913.60000000001</v>
      </c>
      <c r="AK513" s="22">
        <f t="shared" si="577"/>
        <v>601600</v>
      </c>
      <c r="AL513" s="22">
        <f t="shared" si="578"/>
        <v>0</v>
      </c>
      <c r="AM513" s="22">
        <f t="shared" si="541"/>
        <v>0</v>
      </c>
      <c r="AN513" s="22">
        <f t="shared" si="542"/>
        <v>0</v>
      </c>
      <c r="AO513" s="22">
        <f t="shared" si="543"/>
        <v>0</v>
      </c>
      <c r="AP513" s="22">
        <f t="shared" si="544"/>
        <v>0</v>
      </c>
      <c r="AQ513" s="22">
        <f t="shared" si="579"/>
        <v>0</v>
      </c>
      <c r="AR513" s="17"/>
      <c r="AS513" s="17"/>
      <c r="AT513" s="17"/>
      <c r="AU513" s="17"/>
      <c r="AV513" s="17"/>
      <c r="AW513" s="50"/>
      <c r="AX513" s="17"/>
      <c r="AY513" s="17"/>
      <c r="AZ513" s="17"/>
      <c r="BA513" s="17"/>
      <c r="BB513" s="17"/>
      <c r="BC513" s="17"/>
    </row>
    <row r="514" spans="1:55" s="3" customFormat="1" hidden="1" x14ac:dyDescent="0.25">
      <c r="A514" s="50"/>
      <c r="B514" s="146" t="s">
        <v>199</v>
      </c>
      <c r="C514" s="17" t="s">
        <v>58</v>
      </c>
      <c r="D514" s="64"/>
      <c r="E514" s="79"/>
      <c r="F514" s="54"/>
      <c r="G514" s="66"/>
      <c r="H514" s="17"/>
      <c r="I514" s="143">
        <v>1</v>
      </c>
      <c r="J514" s="76">
        <v>1</v>
      </c>
      <c r="K514" s="143">
        <v>1</v>
      </c>
      <c r="L514" s="134">
        <v>13.3</v>
      </c>
      <c r="M514" s="28">
        <v>34038</v>
      </c>
      <c r="N514" s="87">
        <v>47000</v>
      </c>
      <c r="O514" s="60">
        <f t="shared" si="571"/>
        <v>0.98997000000000002</v>
      </c>
      <c r="P514" s="60">
        <v>1.0030000000000001E-2</v>
      </c>
      <c r="Q514" s="32">
        <f t="shared" si="572"/>
        <v>625100</v>
      </c>
      <c r="R514" s="32">
        <f t="shared" si="573"/>
        <v>448164.76</v>
      </c>
      <c r="S514" s="32">
        <f t="shared" si="574"/>
        <v>4540.6400000000003</v>
      </c>
      <c r="T514" s="32">
        <f t="shared" si="575"/>
        <v>172394.6</v>
      </c>
      <c r="U514" s="88">
        <v>0</v>
      </c>
      <c r="V514" s="23">
        <v>44561</v>
      </c>
      <c r="W514" s="17" t="s">
        <v>59</v>
      </c>
      <c r="X514" s="17"/>
      <c r="Y514" s="17"/>
      <c r="Z514" s="17"/>
      <c r="AA514" s="17"/>
      <c r="AB514" s="17"/>
      <c r="AC514" s="17"/>
      <c r="AD514" s="22">
        <f t="shared" si="576"/>
        <v>13.3</v>
      </c>
      <c r="AE514" s="22">
        <f t="shared" si="537"/>
        <v>452705.4</v>
      </c>
      <c r="AF514" s="22"/>
      <c r="AG514" s="22"/>
      <c r="AH514" s="22">
        <f t="shared" si="538"/>
        <v>448164.76</v>
      </c>
      <c r="AI514" s="22">
        <f t="shared" si="539"/>
        <v>4540.6400000000003</v>
      </c>
      <c r="AJ514" s="22">
        <f t="shared" si="540"/>
        <v>172394.6</v>
      </c>
      <c r="AK514" s="22">
        <f t="shared" si="577"/>
        <v>625100</v>
      </c>
      <c r="AL514" s="22">
        <f t="shared" si="578"/>
        <v>0</v>
      </c>
      <c r="AM514" s="22">
        <f t="shared" si="541"/>
        <v>0</v>
      </c>
      <c r="AN514" s="22">
        <f t="shared" si="542"/>
        <v>0</v>
      </c>
      <c r="AO514" s="22">
        <f t="shared" si="543"/>
        <v>0</v>
      </c>
      <c r="AP514" s="22">
        <f t="shared" si="544"/>
        <v>0</v>
      </c>
      <c r="AQ514" s="22">
        <f t="shared" si="579"/>
        <v>0</v>
      </c>
      <c r="AR514" s="17"/>
      <c r="AS514" s="17"/>
      <c r="AT514" s="17"/>
      <c r="AU514" s="17"/>
      <c r="AV514" s="17"/>
      <c r="AW514" s="50"/>
      <c r="AX514" s="17"/>
      <c r="AY514" s="17"/>
      <c r="AZ514" s="17"/>
      <c r="BA514" s="17"/>
      <c r="BB514" s="17"/>
      <c r="BC514" s="17"/>
    </row>
    <row r="515" spans="1:55" s="3" customFormat="1" hidden="1" x14ac:dyDescent="0.25">
      <c r="A515" s="50"/>
      <c r="B515" s="146" t="s">
        <v>64</v>
      </c>
      <c r="C515" s="17" t="s">
        <v>58</v>
      </c>
      <c r="D515" s="64"/>
      <c r="E515" s="79"/>
      <c r="F515" s="54"/>
      <c r="G515" s="66"/>
      <c r="H515" s="17"/>
      <c r="I515" s="80">
        <v>1</v>
      </c>
      <c r="J515" s="76">
        <v>1</v>
      </c>
      <c r="K515" s="66">
        <v>1</v>
      </c>
      <c r="L515" s="22">
        <v>26.1</v>
      </c>
      <c r="M515" s="28">
        <v>34038</v>
      </c>
      <c r="N515" s="87">
        <v>47000</v>
      </c>
      <c r="O515" s="60">
        <f t="shared" si="571"/>
        <v>0.98997000000000002</v>
      </c>
      <c r="P515" s="60">
        <v>1.0030000000000001E-2</v>
      </c>
      <c r="Q515" s="32">
        <f t="shared" si="572"/>
        <v>1226700</v>
      </c>
      <c r="R515" s="32">
        <f t="shared" si="573"/>
        <v>879481.23</v>
      </c>
      <c r="S515" s="32">
        <f t="shared" si="574"/>
        <v>8910.57</v>
      </c>
      <c r="T515" s="32">
        <f t="shared" si="575"/>
        <v>338308.2</v>
      </c>
      <c r="U515" s="88">
        <v>0</v>
      </c>
      <c r="V515" s="23">
        <v>44561</v>
      </c>
      <c r="W515" s="17" t="s">
        <v>59</v>
      </c>
      <c r="X515" s="17"/>
      <c r="Y515" s="17"/>
      <c r="Z515" s="17"/>
      <c r="AA515" s="17"/>
      <c r="AB515" s="17"/>
      <c r="AC515" s="17"/>
      <c r="AD515" s="22">
        <f t="shared" si="576"/>
        <v>26.1</v>
      </c>
      <c r="AE515" s="22">
        <f t="shared" si="537"/>
        <v>888391.8</v>
      </c>
      <c r="AF515" s="22"/>
      <c r="AG515" s="22"/>
      <c r="AH515" s="22">
        <f t="shared" si="538"/>
        <v>879481.23</v>
      </c>
      <c r="AI515" s="22">
        <f t="shared" si="539"/>
        <v>8910.57</v>
      </c>
      <c r="AJ515" s="22">
        <f t="shared" si="540"/>
        <v>338308.2</v>
      </c>
      <c r="AK515" s="22">
        <f t="shared" si="577"/>
        <v>1226700</v>
      </c>
      <c r="AL515" s="22">
        <f t="shared" si="578"/>
        <v>0</v>
      </c>
      <c r="AM515" s="22">
        <f t="shared" si="541"/>
        <v>0</v>
      </c>
      <c r="AN515" s="22">
        <f t="shared" si="542"/>
        <v>0</v>
      </c>
      <c r="AO515" s="22">
        <f t="shared" si="543"/>
        <v>0</v>
      </c>
      <c r="AP515" s="22">
        <f t="shared" si="544"/>
        <v>0</v>
      </c>
      <c r="AQ515" s="22">
        <f t="shared" si="579"/>
        <v>0</v>
      </c>
      <c r="AR515" s="17"/>
      <c r="AS515" s="17"/>
      <c r="AT515" s="17"/>
      <c r="AU515" s="17"/>
      <c r="AV515" s="17"/>
      <c r="AW515" s="50"/>
      <c r="AX515" s="17"/>
      <c r="AY515" s="17"/>
      <c r="AZ515" s="17"/>
      <c r="BA515" s="17"/>
      <c r="BB515" s="17"/>
      <c r="BC515" s="17"/>
    </row>
    <row r="516" spans="1:55" s="3" customFormat="1" hidden="1" x14ac:dyDescent="0.25">
      <c r="A516" s="50"/>
      <c r="B516" s="146" t="s">
        <v>104</v>
      </c>
      <c r="C516" s="17"/>
      <c r="D516" s="17" t="s">
        <v>62</v>
      </c>
      <c r="E516" s="79"/>
      <c r="F516" s="54"/>
      <c r="G516" s="66"/>
      <c r="H516" s="17"/>
      <c r="I516" s="80">
        <v>2</v>
      </c>
      <c r="J516" s="76">
        <v>1</v>
      </c>
      <c r="K516" s="66">
        <v>2</v>
      </c>
      <c r="L516" s="22">
        <v>45.8</v>
      </c>
      <c r="M516" s="28">
        <v>34038</v>
      </c>
      <c r="N516" s="87">
        <v>47000</v>
      </c>
      <c r="O516" s="60">
        <f t="shared" si="571"/>
        <v>0.98997000000000002</v>
      </c>
      <c r="P516" s="60">
        <v>1.0030000000000001E-2</v>
      </c>
      <c r="Q516" s="32">
        <f t="shared" si="572"/>
        <v>2152600</v>
      </c>
      <c r="R516" s="32">
        <f t="shared" si="573"/>
        <v>1543304.23</v>
      </c>
      <c r="S516" s="32">
        <f t="shared" si="574"/>
        <v>15636.17</v>
      </c>
      <c r="T516" s="32">
        <f t="shared" si="575"/>
        <v>593659.6</v>
      </c>
      <c r="U516" s="88">
        <v>0</v>
      </c>
      <c r="V516" s="23">
        <v>44561</v>
      </c>
      <c r="W516" s="17"/>
      <c r="X516" s="17" t="s">
        <v>59</v>
      </c>
      <c r="Y516" s="17"/>
      <c r="Z516" s="17"/>
      <c r="AA516" s="17"/>
      <c r="AB516" s="17"/>
      <c r="AC516" s="17"/>
      <c r="AD516" s="22">
        <f t="shared" si="576"/>
        <v>0</v>
      </c>
      <c r="AE516" s="22">
        <f t="shared" si="537"/>
        <v>0</v>
      </c>
      <c r="AF516" s="22"/>
      <c r="AG516" s="22"/>
      <c r="AH516" s="22">
        <f t="shared" si="538"/>
        <v>0</v>
      </c>
      <c r="AI516" s="22">
        <f t="shared" si="539"/>
        <v>0</v>
      </c>
      <c r="AJ516" s="22">
        <f t="shared" si="540"/>
        <v>0</v>
      </c>
      <c r="AK516" s="22">
        <f t="shared" si="577"/>
        <v>0</v>
      </c>
      <c r="AL516" s="22">
        <f t="shared" si="578"/>
        <v>45.8</v>
      </c>
      <c r="AM516" s="22">
        <f t="shared" si="541"/>
        <v>1558940.4</v>
      </c>
      <c r="AN516" s="22">
        <f t="shared" si="542"/>
        <v>1543304.23</v>
      </c>
      <c r="AO516" s="22">
        <f t="shared" si="543"/>
        <v>15636.17</v>
      </c>
      <c r="AP516" s="22">
        <f t="shared" si="544"/>
        <v>593659.6</v>
      </c>
      <c r="AQ516" s="22">
        <f t="shared" si="579"/>
        <v>2152600</v>
      </c>
      <c r="AR516" s="17"/>
      <c r="AS516" s="17"/>
      <c r="AT516" s="17"/>
      <c r="AU516" s="17"/>
      <c r="AV516" s="17"/>
      <c r="AW516" s="50"/>
      <c r="AX516" s="17"/>
      <c r="AY516" s="17"/>
      <c r="AZ516" s="17"/>
      <c r="BA516" s="17"/>
      <c r="BB516" s="17"/>
      <c r="BC516" s="17"/>
    </row>
    <row r="517" spans="1:55" s="3" customFormat="1" hidden="1" x14ac:dyDescent="0.25">
      <c r="A517" s="50"/>
      <c r="B517" s="146" t="s">
        <v>65</v>
      </c>
      <c r="C517" s="17" t="s">
        <v>58</v>
      </c>
      <c r="D517" s="64"/>
      <c r="E517" s="79"/>
      <c r="F517" s="54"/>
      <c r="G517" s="66"/>
      <c r="H517" s="17"/>
      <c r="I517" s="80">
        <v>2</v>
      </c>
      <c r="J517" s="76">
        <v>1</v>
      </c>
      <c r="K517" s="66">
        <v>1</v>
      </c>
      <c r="L517" s="22">
        <v>19</v>
      </c>
      <c r="M517" s="28">
        <v>34038</v>
      </c>
      <c r="N517" s="87">
        <v>47000</v>
      </c>
      <c r="O517" s="60">
        <f t="shared" si="571"/>
        <v>0.98997000000000002</v>
      </c>
      <c r="P517" s="60">
        <v>1.0030000000000001E-2</v>
      </c>
      <c r="Q517" s="32">
        <f t="shared" si="572"/>
        <v>893000</v>
      </c>
      <c r="R517" s="32">
        <f t="shared" si="573"/>
        <v>640235.38</v>
      </c>
      <c r="S517" s="32">
        <f t="shared" si="574"/>
        <v>6486.62</v>
      </c>
      <c r="T517" s="32">
        <f t="shared" si="575"/>
        <v>246278</v>
      </c>
      <c r="U517" s="88">
        <v>0</v>
      </c>
      <c r="V517" s="23">
        <v>44561</v>
      </c>
      <c r="W517" s="17" t="s">
        <v>59</v>
      </c>
      <c r="X517" s="17"/>
      <c r="Y517" s="17"/>
      <c r="Z517" s="17"/>
      <c r="AA517" s="17"/>
      <c r="AB517" s="17"/>
      <c r="AC517" s="17"/>
      <c r="AD517" s="22">
        <f t="shared" si="576"/>
        <v>19</v>
      </c>
      <c r="AE517" s="22">
        <f t="shared" si="537"/>
        <v>646722</v>
      </c>
      <c r="AF517" s="22"/>
      <c r="AG517" s="22"/>
      <c r="AH517" s="22">
        <f t="shared" si="538"/>
        <v>640235.38</v>
      </c>
      <c r="AI517" s="22">
        <f t="shared" si="539"/>
        <v>6486.62</v>
      </c>
      <c r="AJ517" s="22">
        <f t="shared" si="540"/>
        <v>246278</v>
      </c>
      <c r="AK517" s="22">
        <f t="shared" si="577"/>
        <v>893000</v>
      </c>
      <c r="AL517" s="22">
        <f t="shared" si="578"/>
        <v>0</v>
      </c>
      <c r="AM517" s="22">
        <f t="shared" si="541"/>
        <v>0</v>
      </c>
      <c r="AN517" s="22">
        <f t="shared" si="542"/>
        <v>0</v>
      </c>
      <c r="AO517" s="22">
        <f t="shared" si="543"/>
        <v>0</v>
      </c>
      <c r="AP517" s="22">
        <f t="shared" si="544"/>
        <v>0</v>
      </c>
      <c r="AQ517" s="22">
        <f t="shared" si="579"/>
        <v>0</v>
      </c>
      <c r="AR517" s="17"/>
      <c r="AS517" s="17"/>
      <c r="AT517" s="17"/>
      <c r="AU517" s="17"/>
      <c r="AV517" s="17"/>
      <c r="AW517" s="50"/>
      <c r="AX517" s="17"/>
      <c r="AY517" s="17"/>
      <c r="AZ517" s="17"/>
      <c r="BA517" s="17"/>
      <c r="BB517" s="17"/>
      <c r="BC517" s="17"/>
    </row>
    <row r="518" spans="1:55" s="3" customFormat="1" hidden="1" x14ac:dyDescent="0.25">
      <c r="A518" s="50"/>
      <c r="B518" s="146" t="s">
        <v>200</v>
      </c>
      <c r="C518" s="17" t="s">
        <v>58</v>
      </c>
      <c r="D518" s="64"/>
      <c r="E518" s="79"/>
      <c r="F518" s="54"/>
      <c r="G518" s="66"/>
      <c r="H518" s="17"/>
      <c r="I518" s="80">
        <v>3</v>
      </c>
      <c r="J518" s="76">
        <v>1</v>
      </c>
      <c r="K518" s="66">
        <v>1</v>
      </c>
      <c r="L518" s="22">
        <v>13.1</v>
      </c>
      <c r="M518" s="28">
        <v>34038</v>
      </c>
      <c r="N518" s="87">
        <v>47000</v>
      </c>
      <c r="O518" s="60">
        <f t="shared" si="571"/>
        <v>0.98997000000000002</v>
      </c>
      <c r="P518" s="60">
        <v>1.0030000000000001E-2</v>
      </c>
      <c r="Q518" s="32">
        <f t="shared" si="572"/>
        <v>615700</v>
      </c>
      <c r="R518" s="32">
        <f t="shared" si="573"/>
        <v>441425.45</v>
      </c>
      <c r="S518" s="32">
        <f t="shared" si="574"/>
        <v>4472.3500000000004</v>
      </c>
      <c r="T518" s="32">
        <f t="shared" si="575"/>
        <v>169802.2</v>
      </c>
      <c r="U518" s="88">
        <v>0</v>
      </c>
      <c r="V518" s="23">
        <v>44561</v>
      </c>
      <c r="W518" s="17" t="s">
        <v>59</v>
      </c>
      <c r="X518" s="17"/>
      <c r="Y518" s="17"/>
      <c r="Z518" s="17"/>
      <c r="AA518" s="17"/>
      <c r="AB518" s="17"/>
      <c r="AC518" s="17"/>
      <c r="AD518" s="22">
        <f t="shared" si="576"/>
        <v>13.1</v>
      </c>
      <c r="AE518" s="22">
        <f t="shared" si="537"/>
        <v>445897.8</v>
      </c>
      <c r="AF518" s="22"/>
      <c r="AG518" s="22"/>
      <c r="AH518" s="22">
        <f t="shared" si="538"/>
        <v>441425.45</v>
      </c>
      <c r="AI518" s="22">
        <f t="shared" si="539"/>
        <v>4472.3500000000004</v>
      </c>
      <c r="AJ518" s="22">
        <f t="shared" si="540"/>
        <v>169802.2</v>
      </c>
      <c r="AK518" s="22">
        <f t="shared" si="577"/>
        <v>615700</v>
      </c>
      <c r="AL518" s="22">
        <f t="shared" si="578"/>
        <v>0</v>
      </c>
      <c r="AM518" s="22">
        <f t="shared" si="541"/>
        <v>0</v>
      </c>
      <c r="AN518" s="22">
        <f t="shared" si="542"/>
        <v>0</v>
      </c>
      <c r="AO518" s="22">
        <f t="shared" si="543"/>
        <v>0</v>
      </c>
      <c r="AP518" s="22">
        <f t="shared" si="544"/>
        <v>0</v>
      </c>
      <c r="AQ518" s="22">
        <f t="shared" si="579"/>
        <v>0</v>
      </c>
      <c r="AR518" s="17"/>
      <c r="AS518" s="17"/>
      <c r="AT518" s="17"/>
      <c r="AU518" s="17"/>
      <c r="AV518" s="17"/>
      <c r="AW518" s="50"/>
      <c r="AX518" s="17"/>
      <c r="AY518" s="17"/>
      <c r="AZ518" s="17"/>
      <c r="BA518" s="17"/>
      <c r="BB518" s="17"/>
      <c r="BC518" s="17"/>
    </row>
    <row r="519" spans="1:55" s="3" customFormat="1" hidden="1" x14ac:dyDescent="0.25">
      <c r="A519" s="50"/>
      <c r="B519" s="146" t="s">
        <v>201</v>
      </c>
      <c r="C519" s="17" t="s">
        <v>58</v>
      </c>
      <c r="D519" s="64"/>
      <c r="E519" s="79"/>
      <c r="F519" s="54"/>
      <c r="G519" s="66"/>
      <c r="H519" s="17"/>
      <c r="I519" s="80">
        <v>1</v>
      </c>
      <c r="J519" s="76">
        <v>1</v>
      </c>
      <c r="K519" s="66">
        <v>1</v>
      </c>
      <c r="L519" s="22">
        <v>18.2</v>
      </c>
      <c r="M519" s="28">
        <v>34038</v>
      </c>
      <c r="N519" s="87">
        <v>47000</v>
      </c>
      <c r="O519" s="60">
        <f t="shared" si="571"/>
        <v>0.98997000000000002</v>
      </c>
      <c r="P519" s="60">
        <v>1.0030000000000001E-2</v>
      </c>
      <c r="Q519" s="32">
        <f t="shared" si="572"/>
        <v>855400</v>
      </c>
      <c r="R519" s="32">
        <f t="shared" si="573"/>
        <v>613278.1</v>
      </c>
      <c r="S519" s="32">
        <f t="shared" si="574"/>
        <v>6213.5</v>
      </c>
      <c r="T519" s="32">
        <f t="shared" si="575"/>
        <v>235908.4</v>
      </c>
      <c r="U519" s="88">
        <v>0</v>
      </c>
      <c r="V519" s="23">
        <v>44561</v>
      </c>
      <c r="W519" s="17" t="s">
        <v>59</v>
      </c>
      <c r="X519" s="17"/>
      <c r="Y519" s="17"/>
      <c r="Z519" s="17"/>
      <c r="AA519" s="17"/>
      <c r="AB519" s="17"/>
      <c r="AC519" s="17"/>
      <c r="AD519" s="22">
        <f t="shared" si="576"/>
        <v>18.2</v>
      </c>
      <c r="AE519" s="22">
        <f t="shared" si="537"/>
        <v>619491.6</v>
      </c>
      <c r="AF519" s="22"/>
      <c r="AG519" s="22"/>
      <c r="AH519" s="22">
        <f t="shared" si="538"/>
        <v>613278.1</v>
      </c>
      <c r="AI519" s="22">
        <f t="shared" si="539"/>
        <v>6213.5</v>
      </c>
      <c r="AJ519" s="22">
        <f t="shared" si="540"/>
        <v>235908.4</v>
      </c>
      <c r="AK519" s="22">
        <f t="shared" si="577"/>
        <v>855400</v>
      </c>
      <c r="AL519" s="22">
        <f t="shared" si="578"/>
        <v>0</v>
      </c>
      <c r="AM519" s="22">
        <f t="shared" si="541"/>
        <v>0</v>
      </c>
      <c r="AN519" s="22">
        <f t="shared" si="542"/>
        <v>0</v>
      </c>
      <c r="AO519" s="22">
        <f t="shared" si="543"/>
        <v>0</v>
      </c>
      <c r="AP519" s="22">
        <f t="shared" si="544"/>
        <v>0</v>
      </c>
      <c r="AQ519" s="22">
        <f t="shared" si="579"/>
        <v>0</v>
      </c>
      <c r="AR519" s="17"/>
      <c r="AS519" s="17"/>
      <c r="AT519" s="17"/>
      <c r="AU519" s="17"/>
      <c r="AV519" s="17"/>
      <c r="AW519" s="50"/>
      <c r="AX519" s="17"/>
      <c r="AY519" s="17"/>
      <c r="AZ519" s="17"/>
      <c r="BA519" s="17"/>
      <c r="BB519" s="17"/>
      <c r="BC519" s="17"/>
    </row>
    <row r="520" spans="1:55" s="3" customFormat="1" hidden="1" x14ac:dyDescent="0.25">
      <c r="A520" s="50"/>
      <c r="B520" s="146" t="s">
        <v>202</v>
      </c>
      <c r="C520" s="17" t="s">
        <v>58</v>
      </c>
      <c r="D520" s="64"/>
      <c r="E520" s="79"/>
      <c r="F520" s="54"/>
      <c r="G520" s="66"/>
      <c r="H520" s="17"/>
      <c r="I520" s="80">
        <v>2</v>
      </c>
      <c r="J520" s="76">
        <v>1</v>
      </c>
      <c r="K520" s="66">
        <v>1</v>
      </c>
      <c r="L520" s="22">
        <v>12.9</v>
      </c>
      <c r="M520" s="28">
        <v>34038</v>
      </c>
      <c r="N520" s="87">
        <v>47000</v>
      </c>
      <c r="O520" s="60">
        <f t="shared" si="571"/>
        <v>0.98997000000000002</v>
      </c>
      <c r="P520" s="60">
        <v>1.0030000000000001E-2</v>
      </c>
      <c r="Q520" s="32">
        <f t="shared" si="572"/>
        <v>606300</v>
      </c>
      <c r="R520" s="32">
        <f t="shared" si="573"/>
        <v>434686.13</v>
      </c>
      <c r="S520" s="32">
        <f t="shared" si="574"/>
        <v>4404.07</v>
      </c>
      <c r="T520" s="32">
        <f t="shared" si="575"/>
        <v>167209.79999999999</v>
      </c>
      <c r="U520" s="88">
        <v>0</v>
      </c>
      <c r="V520" s="23">
        <v>44561</v>
      </c>
      <c r="W520" s="17" t="s">
        <v>59</v>
      </c>
      <c r="X520" s="17"/>
      <c r="Y520" s="17"/>
      <c r="Z520" s="17"/>
      <c r="AA520" s="17"/>
      <c r="AB520" s="17"/>
      <c r="AC520" s="17"/>
      <c r="AD520" s="22">
        <f t="shared" si="576"/>
        <v>12.9</v>
      </c>
      <c r="AE520" s="22">
        <f t="shared" si="537"/>
        <v>439090.2</v>
      </c>
      <c r="AF520" s="22"/>
      <c r="AG520" s="22"/>
      <c r="AH520" s="22">
        <f t="shared" si="538"/>
        <v>434686.13</v>
      </c>
      <c r="AI520" s="22">
        <f t="shared" si="539"/>
        <v>4404.07</v>
      </c>
      <c r="AJ520" s="22">
        <f t="shared" si="540"/>
        <v>167209.79999999999</v>
      </c>
      <c r="AK520" s="22">
        <f t="shared" si="577"/>
        <v>606300</v>
      </c>
      <c r="AL520" s="22">
        <f t="shared" si="578"/>
        <v>0</v>
      </c>
      <c r="AM520" s="22">
        <f t="shared" si="541"/>
        <v>0</v>
      </c>
      <c r="AN520" s="22">
        <f t="shared" si="542"/>
        <v>0</v>
      </c>
      <c r="AO520" s="22">
        <f t="shared" si="543"/>
        <v>0</v>
      </c>
      <c r="AP520" s="22">
        <f t="shared" si="544"/>
        <v>0</v>
      </c>
      <c r="AQ520" s="22">
        <f t="shared" si="579"/>
        <v>0</v>
      </c>
      <c r="AR520" s="17"/>
      <c r="AS520" s="17"/>
      <c r="AT520" s="17"/>
      <c r="AU520" s="17"/>
      <c r="AV520" s="17"/>
      <c r="AW520" s="50"/>
      <c r="AX520" s="17"/>
      <c r="AY520" s="17"/>
      <c r="AZ520" s="17"/>
      <c r="BA520" s="17"/>
      <c r="BB520" s="17"/>
      <c r="BC520" s="17"/>
    </row>
    <row r="521" spans="1:55" s="3" customFormat="1" hidden="1" x14ac:dyDescent="0.25">
      <c r="A521" s="50"/>
      <c r="B521" s="146" t="s">
        <v>203</v>
      </c>
      <c r="C521" s="17" t="s">
        <v>58</v>
      </c>
      <c r="D521" s="64"/>
      <c r="E521" s="79"/>
      <c r="F521" s="54"/>
      <c r="G521" s="66"/>
      <c r="H521" s="17"/>
      <c r="I521" s="80">
        <v>3</v>
      </c>
      <c r="J521" s="76">
        <v>1</v>
      </c>
      <c r="K521" s="66">
        <v>1</v>
      </c>
      <c r="L521" s="22">
        <v>18.8</v>
      </c>
      <c r="M521" s="28">
        <v>34038</v>
      </c>
      <c r="N521" s="87">
        <v>47000</v>
      </c>
      <c r="O521" s="60">
        <f t="shared" si="571"/>
        <v>0.98997000000000002</v>
      </c>
      <c r="P521" s="60">
        <v>1.0030000000000001E-2</v>
      </c>
      <c r="Q521" s="32">
        <f t="shared" si="572"/>
        <v>883600</v>
      </c>
      <c r="R521" s="32">
        <f t="shared" si="573"/>
        <v>633496.06000000006</v>
      </c>
      <c r="S521" s="32">
        <f t="shared" si="574"/>
        <v>6418.34</v>
      </c>
      <c r="T521" s="32">
        <f t="shared" si="575"/>
        <v>243685.6</v>
      </c>
      <c r="U521" s="88">
        <v>0</v>
      </c>
      <c r="V521" s="23">
        <v>44561</v>
      </c>
      <c r="W521" s="17" t="s">
        <v>59</v>
      </c>
      <c r="X521" s="17"/>
      <c r="Y521" s="17"/>
      <c r="Z521" s="17"/>
      <c r="AA521" s="17"/>
      <c r="AB521" s="17"/>
      <c r="AC521" s="17"/>
      <c r="AD521" s="22">
        <f t="shared" si="576"/>
        <v>18.8</v>
      </c>
      <c r="AE521" s="22">
        <f t="shared" si="537"/>
        <v>639914.4</v>
      </c>
      <c r="AF521" s="22"/>
      <c r="AG521" s="22"/>
      <c r="AH521" s="22">
        <f t="shared" si="538"/>
        <v>633496.06000000006</v>
      </c>
      <c r="AI521" s="22">
        <f t="shared" si="539"/>
        <v>6418.34</v>
      </c>
      <c r="AJ521" s="22">
        <f t="shared" si="540"/>
        <v>243685.6</v>
      </c>
      <c r="AK521" s="22">
        <f t="shared" si="577"/>
        <v>883600</v>
      </c>
      <c r="AL521" s="22">
        <f t="shared" si="578"/>
        <v>0</v>
      </c>
      <c r="AM521" s="22">
        <f t="shared" si="541"/>
        <v>0</v>
      </c>
      <c r="AN521" s="22">
        <f t="shared" si="542"/>
        <v>0</v>
      </c>
      <c r="AO521" s="22">
        <f t="shared" si="543"/>
        <v>0</v>
      </c>
      <c r="AP521" s="22">
        <f t="shared" si="544"/>
        <v>0</v>
      </c>
      <c r="AQ521" s="22">
        <f t="shared" si="579"/>
        <v>0</v>
      </c>
      <c r="AR521" s="17"/>
      <c r="AS521" s="17"/>
      <c r="AT521" s="17"/>
      <c r="AU521" s="17"/>
      <c r="AV521" s="17"/>
      <c r="AW521" s="50"/>
      <c r="AX521" s="17"/>
      <c r="AY521" s="17"/>
      <c r="AZ521" s="17"/>
      <c r="BA521" s="17"/>
      <c r="BB521" s="17"/>
      <c r="BC521" s="17"/>
    </row>
    <row r="522" spans="1:55" s="3" customFormat="1" ht="15.75" hidden="1" customHeight="1" x14ac:dyDescent="0.25">
      <c r="A522" s="50"/>
      <c r="B522" s="146" t="s">
        <v>204</v>
      </c>
      <c r="C522" s="17" t="s">
        <v>58</v>
      </c>
      <c r="D522" s="64"/>
      <c r="E522" s="79"/>
      <c r="F522" s="54"/>
      <c r="G522" s="66"/>
      <c r="H522" s="17"/>
      <c r="I522" s="80">
        <v>2</v>
      </c>
      <c r="J522" s="76">
        <v>1</v>
      </c>
      <c r="K522" s="66">
        <v>1</v>
      </c>
      <c r="L522" s="22">
        <v>19</v>
      </c>
      <c r="M522" s="28">
        <v>34038</v>
      </c>
      <c r="N522" s="87">
        <v>47000</v>
      </c>
      <c r="O522" s="60">
        <f t="shared" si="571"/>
        <v>0.98997000000000002</v>
      </c>
      <c r="P522" s="60">
        <v>1.0030000000000001E-2</v>
      </c>
      <c r="Q522" s="32">
        <f t="shared" si="572"/>
        <v>893000</v>
      </c>
      <c r="R522" s="32">
        <f t="shared" si="573"/>
        <v>640235.38</v>
      </c>
      <c r="S522" s="32">
        <f t="shared" si="574"/>
        <v>6486.62</v>
      </c>
      <c r="T522" s="32">
        <f t="shared" si="575"/>
        <v>246278</v>
      </c>
      <c r="U522" s="88">
        <v>0</v>
      </c>
      <c r="V522" s="23">
        <v>44561</v>
      </c>
      <c r="W522" s="17" t="s">
        <v>59</v>
      </c>
      <c r="X522" s="17"/>
      <c r="Y522" s="17"/>
      <c r="Z522" s="17"/>
      <c r="AA522" s="17"/>
      <c r="AB522" s="17"/>
      <c r="AC522" s="17"/>
      <c r="AD522" s="22">
        <f t="shared" si="576"/>
        <v>19</v>
      </c>
      <c r="AE522" s="22">
        <f t="shared" si="537"/>
        <v>646722</v>
      </c>
      <c r="AF522" s="22"/>
      <c r="AG522" s="22"/>
      <c r="AH522" s="22">
        <f t="shared" si="538"/>
        <v>640235.38</v>
      </c>
      <c r="AI522" s="22">
        <f t="shared" si="539"/>
        <v>6486.62</v>
      </c>
      <c r="AJ522" s="22">
        <f t="shared" si="540"/>
        <v>246278</v>
      </c>
      <c r="AK522" s="22">
        <f t="shared" si="577"/>
        <v>893000</v>
      </c>
      <c r="AL522" s="22">
        <f t="shared" si="578"/>
        <v>0</v>
      </c>
      <c r="AM522" s="22">
        <f t="shared" si="541"/>
        <v>0</v>
      </c>
      <c r="AN522" s="22">
        <f t="shared" si="542"/>
        <v>0</v>
      </c>
      <c r="AO522" s="22">
        <f t="shared" si="543"/>
        <v>0</v>
      </c>
      <c r="AP522" s="22">
        <f t="shared" si="544"/>
        <v>0</v>
      </c>
      <c r="AQ522" s="22">
        <f t="shared" si="579"/>
        <v>0</v>
      </c>
      <c r="AR522" s="17"/>
      <c r="AS522" s="17"/>
      <c r="AT522" s="17"/>
      <c r="AU522" s="17"/>
      <c r="AV522" s="17"/>
      <c r="AW522" s="50"/>
      <c r="AX522" s="17"/>
      <c r="AY522" s="17"/>
      <c r="AZ522" s="17"/>
      <c r="BA522" s="17"/>
      <c r="BB522" s="17"/>
      <c r="BC522" s="17"/>
    </row>
    <row r="523" spans="1:55" s="3" customFormat="1" hidden="1" x14ac:dyDescent="0.25">
      <c r="A523" s="50"/>
      <c r="B523" s="146" t="s">
        <v>205</v>
      </c>
      <c r="C523" s="17" t="s">
        <v>58</v>
      </c>
      <c r="D523" s="64"/>
      <c r="E523" s="79"/>
      <c r="F523" s="54"/>
      <c r="G523" s="66"/>
      <c r="H523" s="17"/>
      <c r="I523" s="80">
        <v>1</v>
      </c>
      <c r="J523" s="76">
        <v>1</v>
      </c>
      <c r="K523" s="66">
        <v>1</v>
      </c>
      <c r="L523" s="22">
        <v>11.7</v>
      </c>
      <c r="M523" s="28">
        <v>34038</v>
      </c>
      <c r="N523" s="87">
        <v>47000</v>
      </c>
      <c r="O523" s="60">
        <f t="shared" si="571"/>
        <v>0.98997000000000002</v>
      </c>
      <c r="P523" s="60">
        <v>1.0030000000000001E-2</v>
      </c>
      <c r="Q523" s="32">
        <f t="shared" si="572"/>
        <v>549900</v>
      </c>
      <c r="R523" s="32">
        <f t="shared" si="573"/>
        <v>394250.21</v>
      </c>
      <c r="S523" s="32">
        <f t="shared" si="574"/>
        <v>3994.39</v>
      </c>
      <c r="T523" s="32">
        <f t="shared" si="575"/>
        <v>151655.4</v>
      </c>
      <c r="U523" s="88">
        <v>0</v>
      </c>
      <c r="V523" s="23">
        <v>44561</v>
      </c>
      <c r="W523" s="17" t="s">
        <v>59</v>
      </c>
      <c r="X523" s="17"/>
      <c r="Y523" s="17"/>
      <c r="Z523" s="17"/>
      <c r="AA523" s="17"/>
      <c r="AB523" s="17"/>
      <c r="AC523" s="17"/>
      <c r="AD523" s="22">
        <f t="shared" si="576"/>
        <v>11.7</v>
      </c>
      <c r="AE523" s="22">
        <f t="shared" si="537"/>
        <v>398244.6</v>
      </c>
      <c r="AF523" s="22"/>
      <c r="AG523" s="22"/>
      <c r="AH523" s="22">
        <f t="shared" si="538"/>
        <v>394250.21</v>
      </c>
      <c r="AI523" s="22">
        <f t="shared" si="539"/>
        <v>3994.39</v>
      </c>
      <c r="AJ523" s="22">
        <f t="shared" si="540"/>
        <v>151655.4</v>
      </c>
      <c r="AK523" s="22">
        <f t="shared" si="577"/>
        <v>549900</v>
      </c>
      <c r="AL523" s="22">
        <f t="shared" si="578"/>
        <v>0</v>
      </c>
      <c r="AM523" s="22">
        <f t="shared" si="541"/>
        <v>0</v>
      </c>
      <c r="AN523" s="22">
        <f t="shared" si="542"/>
        <v>0</v>
      </c>
      <c r="AO523" s="22">
        <f t="shared" si="543"/>
        <v>0</v>
      </c>
      <c r="AP523" s="22">
        <f t="shared" si="544"/>
        <v>0</v>
      </c>
      <c r="AQ523" s="22">
        <f t="shared" si="579"/>
        <v>0</v>
      </c>
      <c r="AR523" s="17"/>
      <c r="AS523" s="17"/>
      <c r="AT523" s="17"/>
      <c r="AU523" s="17"/>
      <c r="AV523" s="17"/>
      <c r="AW523" s="50"/>
      <c r="AX523" s="17"/>
      <c r="AY523" s="17"/>
      <c r="AZ523" s="17"/>
      <c r="BA523" s="17"/>
      <c r="BB523" s="17"/>
      <c r="BC523" s="17"/>
    </row>
    <row r="524" spans="1:55" s="3" customFormat="1" hidden="1" x14ac:dyDescent="0.25">
      <c r="A524" s="50">
        <v>17</v>
      </c>
      <c r="B524" s="51" t="s">
        <v>206</v>
      </c>
      <c r="C524" s="52"/>
      <c r="D524" s="17"/>
      <c r="E524" s="54">
        <v>2</v>
      </c>
      <c r="F524" s="54">
        <v>41.4</v>
      </c>
      <c r="G524" s="54">
        <v>7</v>
      </c>
      <c r="H524" s="75">
        <v>141.80000000000001</v>
      </c>
      <c r="I524" s="57">
        <f>SUM(I525:I533)</f>
        <v>16</v>
      </c>
      <c r="J524" s="57">
        <f t="shared" ref="J524:L524" si="580">SUM(J525:J533)</f>
        <v>9</v>
      </c>
      <c r="K524" s="57">
        <f t="shared" si="580"/>
        <v>10</v>
      </c>
      <c r="L524" s="58">
        <f t="shared" si="580"/>
        <v>183.2</v>
      </c>
      <c r="M524" s="64"/>
      <c r="N524" s="66"/>
      <c r="O524" s="64"/>
      <c r="P524" s="64"/>
      <c r="Q524" s="58">
        <f t="shared" ref="Q524:U524" si="581">SUM(Q525:Q533)</f>
        <v>8610400</v>
      </c>
      <c r="R524" s="58">
        <f t="shared" si="581"/>
        <v>6173216.9000000004</v>
      </c>
      <c r="S524" s="58">
        <f t="shared" si="581"/>
        <v>62544.7</v>
      </c>
      <c r="T524" s="58">
        <f t="shared" si="581"/>
        <v>2374638.4</v>
      </c>
      <c r="U524" s="58">
        <f t="shared" si="581"/>
        <v>0</v>
      </c>
      <c r="V524" s="23">
        <v>44561</v>
      </c>
      <c r="W524" s="17"/>
      <c r="X524" s="17"/>
      <c r="Y524" s="17"/>
      <c r="Z524" s="17"/>
      <c r="AA524" s="17"/>
      <c r="AB524" s="17"/>
      <c r="AC524" s="17"/>
      <c r="AD524" s="58">
        <f t="shared" ref="AD524:AZ524" si="582">SUM(AD525:AD533)</f>
        <v>41.4</v>
      </c>
      <c r="AE524" s="22">
        <f t="shared" ref="AE524:AE587" si="583">AD524*$AE$10</f>
        <v>1409173.2</v>
      </c>
      <c r="AF524" s="22"/>
      <c r="AG524" s="22"/>
      <c r="AH524" s="22">
        <f t="shared" ref="AH524:AH587" si="584">AE524-AI524</f>
        <v>1395039.19</v>
      </c>
      <c r="AI524" s="22">
        <f t="shared" ref="AI524:AI587" si="585">AE524*1.003%</f>
        <v>14134.01</v>
      </c>
      <c r="AJ524" s="22">
        <f t="shared" ref="AJ524:AJ587" si="586">AK524-AE524</f>
        <v>536626.80000000005</v>
      </c>
      <c r="AK524" s="58">
        <f t="shared" si="582"/>
        <v>1945800</v>
      </c>
      <c r="AL524" s="58">
        <f t="shared" si="582"/>
        <v>141.80000000000001</v>
      </c>
      <c r="AM524" s="22">
        <f t="shared" ref="AM524:AM587" si="587">AL524*$AM$10</f>
        <v>4826588.4000000004</v>
      </c>
      <c r="AN524" s="22">
        <f t="shared" ref="AN524:AN587" si="588">AM524-AO524</f>
        <v>4778177.72</v>
      </c>
      <c r="AO524" s="22">
        <f t="shared" ref="AO524:AO587" si="589">AM524*1.003%</f>
        <v>48410.68</v>
      </c>
      <c r="AP524" s="22">
        <f t="shared" ref="AP524:AP587" si="590">AQ524-AM524</f>
        <v>1838011.6</v>
      </c>
      <c r="AQ524" s="58">
        <f t="shared" si="582"/>
        <v>6664600</v>
      </c>
      <c r="AR524" s="58">
        <f t="shared" si="582"/>
        <v>0</v>
      </c>
      <c r="AS524" s="58">
        <f t="shared" si="582"/>
        <v>0</v>
      </c>
      <c r="AT524" s="58">
        <f t="shared" si="582"/>
        <v>0</v>
      </c>
      <c r="AU524" s="58">
        <f t="shared" si="582"/>
        <v>0</v>
      </c>
      <c r="AV524" s="58">
        <f t="shared" si="582"/>
        <v>0</v>
      </c>
      <c r="AW524" s="58">
        <f t="shared" si="582"/>
        <v>0</v>
      </c>
      <c r="AX524" s="58">
        <f t="shared" si="582"/>
        <v>0</v>
      </c>
      <c r="AY524" s="58">
        <f t="shared" si="582"/>
        <v>0</v>
      </c>
      <c r="AZ524" s="58">
        <f t="shared" si="582"/>
        <v>0</v>
      </c>
      <c r="BA524" s="17"/>
      <c r="BB524" s="17"/>
      <c r="BC524" s="17"/>
    </row>
    <row r="525" spans="1:55" s="3" customFormat="1" hidden="1" x14ac:dyDescent="0.25">
      <c r="A525" s="50"/>
      <c r="B525" s="144" t="s">
        <v>60</v>
      </c>
      <c r="C525" s="52"/>
      <c r="D525" s="17" t="s">
        <v>62</v>
      </c>
      <c r="E525" s="79"/>
      <c r="F525" s="54"/>
      <c r="G525" s="66"/>
      <c r="H525" s="17"/>
      <c r="I525" s="80">
        <v>2</v>
      </c>
      <c r="J525" s="76">
        <v>1</v>
      </c>
      <c r="K525" s="66">
        <v>1</v>
      </c>
      <c r="L525" s="22">
        <v>17</v>
      </c>
      <c r="M525" s="28">
        <v>34038</v>
      </c>
      <c r="N525" s="87">
        <v>47000</v>
      </c>
      <c r="O525" s="60">
        <f t="shared" ref="O525:O533" si="591">100%-P525</f>
        <v>0.98997000000000002</v>
      </c>
      <c r="P525" s="60">
        <v>1.0030000000000001E-2</v>
      </c>
      <c r="Q525" s="32">
        <f t="shared" ref="Q525:Q533" si="592">L525*N525</f>
        <v>799000</v>
      </c>
      <c r="R525" s="32">
        <f t="shared" ref="R525:R533" si="593">IF(N525&lt;M525,(L525*M525*O525)*N525/M525,L525*M525*O525)</f>
        <v>572842.18000000005</v>
      </c>
      <c r="S525" s="32">
        <f t="shared" ref="S525:S533" si="594">IF(N525&lt;M525,(L525*M525*P525)*N525/M525,L525*M525*P525)</f>
        <v>5803.82</v>
      </c>
      <c r="T525" s="32">
        <f t="shared" ref="T525:T533" si="595">Q525-R525-S525-U525</f>
        <v>220354</v>
      </c>
      <c r="U525" s="88">
        <v>0</v>
      </c>
      <c r="V525" s="23">
        <v>44561</v>
      </c>
      <c r="W525" s="17"/>
      <c r="X525" s="17" t="s">
        <v>59</v>
      </c>
      <c r="Y525" s="17"/>
      <c r="Z525" s="17"/>
      <c r="AA525" s="17"/>
      <c r="AB525" s="17"/>
      <c r="AC525" s="17"/>
      <c r="AD525" s="22">
        <f t="shared" ref="AD525:AD533" si="596">IF(W525&gt;0,L525,0)</f>
        <v>0</v>
      </c>
      <c r="AE525" s="22">
        <f t="shared" si="583"/>
        <v>0</v>
      </c>
      <c r="AF525" s="22"/>
      <c r="AG525" s="22"/>
      <c r="AH525" s="22">
        <f t="shared" si="584"/>
        <v>0</v>
      </c>
      <c r="AI525" s="22">
        <f t="shared" si="585"/>
        <v>0</v>
      </c>
      <c r="AJ525" s="22">
        <f t="shared" si="586"/>
        <v>0</v>
      </c>
      <c r="AK525" s="22">
        <f t="shared" ref="AK525:AK533" si="597">IF(W525&gt;0,Q525,0)</f>
        <v>0</v>
      </c>
      <c r="AL525" s="22">
        <f t="shared" ref="AL525:AL533" si="598">IF(X525&gt;0,L525,0)</f>
        <v>17</v>
      </c>
      <c r="AM525" s="22">
        <f t="shared" si="587"/>
        <v>578646</v>
      </c>
      <c r="AN525" s="22">
        <f t="shared" si="588"/>
        <v>572842.18000000005</v>
      </c>
      <c r="AO525" s="22">
        <f t="shared" si="589"/>
        <v>5803.82</v>
      </c>
      <c r="AP525" s="22">
        <f t="shared" si="590"/>
        <v>220354</v>
      </c>
      <c r="AQ525" s="22">
        <f t="shared" ref="AQ525:AQ533" si="599">IF(X525&gt;0,Q525,0)</f>
        <v>799000</v>
      </c>
      <c r="AR525" s="17"/>
      <c r="AS525" s="17"/>
      <c r="AT525" s="17"/>
      <c r="AU525" s="17"/>
      <c r="AV525" s="17"/>
      <c r="AW525" s="50"/>
      <c r="AX525" s="17"/>
      <c r="AY525" s="17"/>
      <c r="AZ525" s="17"/>
      <c r="BA525" s="17"/>
      <c r="BB525" s="17"/>
      <c r="BC525" s="17"/>
    </row>
    <row r="526" spans="1:55" s="3" customFormat="1" hidden="1" x14ac:dyDescent="0.25">
      <c r="A526" s="50"/>
      <c r="B526" s="144" t="s">
        <v>63</v>
      </c>
      <c r="C526" s="52"/>
      <c r="D526" s="17" t="s">
        <v>62</v>
      </c>
      <c r="E526" s="79"/>
      <c r="F526" s="54"/>
      <c r="G526" s="66"/>
      <c r="H526" s="17"/>
      <c r="I526" s="80">
        <v>3</v>
      </c>
      <c r="J526" s="76">
        <v>1</v>
      </c>
      <c r="K526" s="66">
        <v>1</v>
      </c>
      <c r="L526" s="22">
        <v>16.600000000000001</v>
      </c>
      <c r="M526" s="28">
        <v>34038</v>
      </c>
      <c r="N526" s="87">
        <v>47000</v>
      </c>
      <c r="O526" s="60">
        <f t="shared" si="591"/>
        <v>0.98997000000000002</v>
      </c>
      <c r="P526" s="60">
        <v>1.0030000000000001E-2</v>
      </c>
      <c r="Q526" s="32">
        <f t="shared" si="592"/>
        <v>780200</v>
      </c>
      <c r="R526" s="32">
        <f t="shared" si="593"/>
        <v>559363.54</v>
      </c>
      <c r="S526" s="32">
        <f t="shared" si="594"/>
        <v>5667.26</v>
      </c>
      <c r="T526" s="32">
        <f t="shared" si="595"/>
        <v>215169.2</v>
      </c>
      <c r="U526" s="88">
        <v>0</v>
      </c>
      <c r="V526" s="23">
        <v>44561</v>
      </c>
      <c r="W526" s="17"/>
      <c r="X526" s="17" t="s">
        <v>59</v>
      </c>
      <c r="Y526" s="17"/>
      <c r="Z526" s="17"/>
      <c r="AA526" s="17"/>
      <c r="AB526" s="17"/>
      <c r="AC526" s="17"/>
      <c r="AD526" s="22">
        <f t="shared" si="596"/>
        <v>0</v>
      </c>
      <c r="AE526" s="22">
        <f t="shared" si="583"/>
        <v>0</v>
      </c>
      <c r="AF526" s="22"/>
      <c r="AG526" s="22"/>
      <c r="AH526" s="22">
        <f t="shared" si="584"/>
        <v>0</v>
      </c>
      <c r="AI526" s="22">
        <f t="shared" si="585"/>
        <v>0</v>
      </c>
      <c r="AJ526" s="22">
        <f t="shared" si="586"/>
        <v>0</v>
      </c>
      <c r="AK526" s="22">
        <f t="shared" si="597"/>
        <v>0</v>
      </c>
      <c r="AL526" s="22">
        <f t="shared" si="598"/>
        <v>16.600000000000001</v>
      </c>
      <c r="AM526" s="22">
        <f t="shared" si="587"/>
        <v>565030.80000000005</v>
      </c>
      <c r="AN526" s="22">
        <f t="shared" si="588"/>
        <v>559363.54</v>
      </c>
      <c r="AO526" s="22">
        <f t="shared" si="589"/>
        <v>5667.26</v>
      </c>
      <c r="AP526" s="22">
        <f t="shared" si="590"/>
        <v>215169.2</v>
      </c>
      <c r="AQ526" s="22">
        <f t="shared" si="599"/>
        <v>780200</v>
      </c>
      <c r="AR526" s="17"/>
      <c r="AS526" s="17"/>
      <c r="AT526" s="17"/>
      <c r="AU526" s="17"/>
      <c r="AV526" s="17"/>
      <c r="AW526" s="50"/>
      <c r="AX526" s="17"/>
      <c r="AY526" s="17"/>
      <c r="AZ526" s="17"/>
      <c r="BA526" s="17"/>
      <c r="BB526" s="17"/>
      <c r="BC526" s="17"/>
    </row>
    <row r="527" spans="1:55" s="3" customFormat="1" hidden="1" x14ac:dyDescent="0.25">
      <c r="A527" s="50"/>
      <c r="B527" s="146" t="s">
        <v>65</v>
      </c>
      <c r="C527" s="52" t="s">
        <v>58</v>
      </c>
      <c r="D527" s="64"/>
      <c r="E527" s="79"/>
      <c r="F527" s="54"/>
      <c r="G527" s="66"/>
      <c r="H527" s="17"/>
      <c r="I527" s="80">
        <v>1</v>
      </c>
      <c r="J527" s="76">
        <v>1</v>
      </c>
      <c r="K527" s="66">
        <v>1</v>
      </c>
      <c r="L527" s="22">
        <v>24.7</v>
      </c>
      <c r="M527" s="28">
        <v>34038</v>
      </c>
      <c r="N527" s="87">
        <v>47000</v>
      </c>
      <c r="O527" s="60">
        <f t="shared" si="591"/>
        <v>0.98997000000000002</v>
      </c>
      <c r="P527" s="60">
        <v>1.0030000000000001E-2</v>
      </c>
      <c r="Q527" s="32">
        <f t="shared" si="592"/>
        <v>1160900</v>
      </c>
      <c r="R527" s="32">
        <f t="shared" si="593"/>
        <v>832305.99</v>
      </c>
      <c r="S527" s="32">
        <f t="shared" si="594"/>
        <v>8432.61</v>
      </c>
      <c r="T527" s="32">
        <f t="shared" si="595"/>
        <v>320161.40000000002</v>
      </c>
      <c r="U527" s="88">
        <v>0</v>
      </c>
      <c r="V527" s="23">
        <v>44561</v>
      </c>
      <c r="W527" s="17" t="s">
        <v>59</v>
      </c>
      <c r="X527" s="17"/>
      <c r="Y527" s="17"/>
      <c r="Z527" s="17"/>
      <c r="AA527" s="17"/>
      <c r="AB527" s="17"/>
      <c r="AC527" s="17"/>
      <c r="AD527" s="22">
        <f t="shared" si="596"/>
        <v>24.7</v>
      </c>
      <c r="AE527" s="22">
        <f t="shared" si="583"/>
        <v>840738.6</v>
      </c>
      <c r="AF527" s="22"/>
      <c r="AG527" s="22"/>
      <c r="AH527" s="22">
        <f t="shared" si="584"/>
        <v>832305.99</v>
      </c>
      <c r="AI527" s="22">
        <f t="shared" si="585"/>
        <v>8432.61</v>
      </c>
      <c r="AJ527" s="22">
        <f t="shared" si="586"/>
        <v>320161.40000000002</v>
      </c>
      <c r="AK527" s="22">
        <f t="shared" si="597"/>
        <v>1160900</v>
      </c>
      <c r="AL527" s="22">
        <f t="shared" si="598"/>
        <v>0</v>
      </c>
      <c r="AM527" s="22">
        <f t="shared" si="587"/>
        <v>0</v>
      </c>
      <c r="AN527" s="22">
        <f t="shared" si="588"/>
        <v>0</v>
      </c>
      <c r="AO527" s="22">
        <f t="shared" si="589"/>
        <v>0</v>
      </c>
      <c r="AP527" s="22">
        <f t="shared" si="590"/>
        <v>0</v>
      </c>
      <c r="AQ527" s="22">
        <f t="shared" si="599"/>
        <v>0</v>
      </c>
      <c r="AR527" s="17"/>
      <c r="AS527" s="17"/>
      <c r="AT527" s="17"/>
      <c r="AU527" s="17"/>
      <c r="AV527" s="17"/>
      <c r="AW527" s="50"/>
      <c r="AX527" s="17"/>
      <c r="AY527" s="17"/>
      <c r="AZ527" s="17"/>
      <c r="BA527" s="17"/>
      <c r="BB527" s="17"/>
      <c r="BC527" s="17"/>
    </row>
    <row r="528" spans="1:55" s="3" customFormat="1" hidden="1" x14ac:dyDescent="0.25">
      <c r="A528" s="50"/>
      <c r="B528" s="146" t="s">
        <v>69</v>
      </c>
      <c r="C528" s="52"/>
      <c r="D528" s="17" t="s">
        <v>62</v>
      </c>
      <c r="E528" s="79"/>
      <c r="F528" s="54"/>
      <c r="G528" s="66"/>
      <c r="H528" s="17"/>
      <c r="I528" s="80">
        <v>1</v>
      </c>
      <c r="J528" s="76">
        <v>1</v>
      </c>
      <c r="K528" s="66">
        <v>1</v>
      </c>
      <c r="L528" s="22">
        <v>9.5</v>
      </c>
      <c r="M528" s="28">
        <v>34038</v>
      </c>
      <c r="N528" s="87">
        <v>47000</v>
      </c>
      <c r="O528" s="60">
        <f t="shared" si="591"/>
        <v>0.98997000000000002</v>
      </c>
      <c r="P528" s="60">
        <v>1.0030000000000001E-2</v>
      </c>
      <c r="Q528" s="32">
        <f t="shared" si="592"/>
        <v>446500</v>
      </c>
      <c r="R528" s="32">
        <f t="shared" si="593"/>
        <v>320117.69</v>
      </c>
      <c r="S528" s="32">
        <f t="shared" si="594"/>
        <v>3243.31</v>
      </c>
      <c r="T528" s="32">
        <f t="shared" si="595"/>
        <v>123139</v>
      </c>
      <c r="U528" s="88">
        <v>0</v>
      </c>
      <c r="V528" s="23">
        <v>44561</v>
      </c>
      <c r="W528" s="17"/>
      <c r="X528" s="17" t="s">
        <v>59</v>
      </c>
      <c r="Y528" s="17"/>
      <c r="Z528" s="17"/>
      <c r="AA528" s="17"/>
      <c r="AB528" s="17"/>
      <c r="AC528" s="17"/>
      <c r="AD528" s="22">
        <f t="shared" si="596"/>
        <v>0</v>
      </c>
      <c r="AE528" s="22">
        <f t="shared" si="583"/>
        <v>0</v>
      </c>
      <c r="AF528" s="22"/>
      <c r="AG528" s="22"/>
      <c r="AH528" s="22">
        <f t="shared" si="584"/>
        <v>0</v>
      </c>
      <c r="AI528" s="22">
        <f t="shared" si="585"/>
        <v>0</v>
      </c>
      <c r="AJ528" s="22">
        <f t="shared" si="586"/>
        <v>0</v>
      </c>
      <c r="AK528" s="22">
        <f t="shared" si="597"/>
        <v>0</v>
      </c>
      <c r="AL528" s="22">
        <f t="shared" si="598"/>
        <v>9.5</v>
      </c>
      <c r="AM528" s="22">
        <f t="shared" si="587"/>
        <v>323361</v>
      </c>
      <c r="AN528" s="22">
        <f t="shared" si="588"/>
        <v>320117.69</v>
      </c>
      <c r="AO528" s="22">
        <f t="shared" si="589"/>
        <v>3243.31</v>
      </c>
      <c r="AP528" s="22">
        <f t="shared" si="590"/>
        <v>123139</v>
      </c>
      <c r="AQ528" s="22">
        <f t="shared" si="599"/>
        <v>446500</v>
      </c>
      <c r="AR528" s="17"/>
      <c r="AS528" s="17"/>
      <c r="AT528" s="17"/>
      <c r="AU528" s="17"/>
      <c r="AV528" s="17"/>
      <c r="AW528" s="50"/>
      <c r="AX528" s="17"/>
      <c r="AY528" s="17"/>
      <c r="AZ528" s="17"/>
      <c r="BA528" s="17"/>
      <c r="BB528" s="17"/>
      <c r="BC528" s="17"/>
    </row>
    <row r="529" spans="1:55" s="3" customFormat="1" hidden="1" x14ac:dyDescent="0.25">
      <c r="A529" s="50"/>
      <c r="B529" s="146" t="s">
        <v>87</v>
      </c>
      <c r="C529" s="52" t="s">
        <v>58</v>
      </c>
      <c r="D529" s="64"/>
      <c r="E529" s="79"/>
      <c r="F529" s="54"/>
      <c r="G529" s="66"/>
      <c r="H529" s="17"/>
      <c r="I529" s="80">
        <v>2</v>
      </c>
      <c r="J529" s="76">
        <v>1</v>
      </c>
      <c r="K529" s="66">
        <v>1</v>
      </c>
      <c r="L529" s="22">
        <v>16.7</v>
      </c>
      <c r="M529" s="28">
        <v>34038</v>
      </c>
      <c r="N529" s="87">
        <v>47000</v>
      </c>
      <c r="O529" s="60">
        <f t="shared" si="591"/>
        <v>0.98997000000000002</v>
      </c>
      <c r="P529" s="60">
        <v>1.0030000000000001E-2</v>
      </c>
      <c r="Q529" s="32">
        <f t="shared" si="592"/>
        <v>784900</v>
      </c>
      <c r="R529" s="32">
        <f t="shared" si="593"/>
        <v>562733.19999999995</v>
      </c>
      <c r="S529" s="32">
        <f t="shared" si="594"/>
        <v>5701.4</v>
      </c>
      <c r="T529" s="32">
        <f t="shared" si="595"/>
        <v>216465.4</v>
      </c>
      <c r="U529" s="88">
        <v>0</v>
      </c>
      <c r="V529" s="23">
        <v>44561</v>
      </c>
      <c r="W529" s="17" t="s">
        <v>59</v>
      </c>
      <c r="X529" s="17"/>
      <c r="Y529" s="17"/>
      <c r="Z529" s="17"/>
      <c r="AA529" s="17"/>
      <c r="AB529" s="17"/>
      <c r="AC529" s="17"/>
      <c r="AD529" s="22">
        <f t="shared" si="596"/>
        <v>16.7</v>
      </c>
      <c r="AE529" s="22">
        <f t="shared" si="583"/>
        <v>568434.6</v>
      </c>
      <c r="AF529" s="22"/>
      <c r="AG529" s="22"/>
      <c r="AH529" s="22">
        <f t="shared" si="584"/>
        <v>562733.19999999995</v>
      </c>
      <c r="AI529" s="22">
        <f t="shared" si="585"/>
        <v>5701.4</v>
      </c>
      <c r="AJ529" s="22">
        <f t="shared" si="586"/>
        <v>216465.4</v>
      </c>
      <c r="AK529" s="22">
        <f t="shared" si="597"/>
        <v>784900</v>
      </c>
      <c r="AL529" s="22">
        <f t="shared" si="598"/>
        <v>0</v>
      </c>
      <c r="AM529" s="22">
        <f t="shared" si="587"/>
        <v>0</v>
      </c>
      <c r="AN529" s="22">
        <f t="shared" si="588"/>
        <v>0</v>
      </c>
      <c r="AO529" s="22">
        <f t="shared" si="589"/>
        <v>0</v>
      </c>
      <c r="AP529" s="22">
        <f t="shared" si="590"/>
        <v>0</v>
      </c>
      <c r="AQ529" s="22">
        <f t="shared" si="599"/>
        <v>0</v>
      </c>
      <c r="AR529" s="17"/>
      <c r="AS529" s="17"/>
      <c r="AT529" s="17"/>
      <c r="AU529" s="17"/>
      <c r="AV529" s="17"/>
      <c r="AW529" s="50"/>
      <c r="AX529" s="17"/>
      <c r="AY529" s="17"/>
      <c r="AZ529" s="17"/>
      <c r="BA529" s="17"/>
      <c r="BB529" s="17"/>
      <c r="BC529" s="17"/>
    </row>
    <row r="530" spans="1:55" s="3" customFormat="1" hidden="1" x14ac:dyDescent="0.25">
      <c r="A530" s="50"/>
      <c r="B530" s="146" t="s">
        <v>71</v>
      </c>
      <c r="C530" s="52"/>
      <c r="D530" s="17" t="s">
        <v>62</v>
      </c>
      <c r="E530" s="79"/>
      <c r="F530" s="54"/>
      <c r="G530" s="66"/>
      <c r="H530" s="17"/>
      <c r="I530" s="80">
        <v>2</v>
      </c>
      <c r="J530" s="76">
        <v>1</v>
      </c>
      <c r="K530" s="66">
        <v>1</v>
      </c>
      <c r="L530" s="22">
        <v>16.3</v>
      </c>
      <c r="M530" s="28">
        <v>34038</v>
      </c>
      <c r="N530" s="87">
        <v>47000</v>
      </c>
      <c r="O530" s="60">
        <f t="shared" si="591"/>
        <v>0.98997000000000002</v>
      </c>
      <c r="P530" s="60">
        <v>1.0030000000000001E-2</v>
      </c>
      <c r="Q530" s="32">
        <f t="shared" si="592"/>
        <v>766100</v>
      </c>
      <c r="R530" s="32">
        <f t="shared" si="593"/>
        <v>549254.56000000006</v>
      </c>
      <c r="S530" s="32">
        <f t="shared" si="594"/>
        <v>5564.84</v>
      </c>
      <c r="T530" s="32">
        <f t="shared" si="595"/>
        <v>211280.6</v>
      </c>
      <c r="U530" s="88">
        <v>0</v>
      </c>
      <c r="V530" s="23">
        <v>44561</v>
      </c>
      <c r="W530" s="17"/>
      <c r="X530" s="17" t="s">
        <v>59</v>
      </c>
      <c r="Y530" s="17"/>
      <c r="Z530" s="17"/>
      <c r="AA530" s="17"/>
      <c r="AB530" s="17"/>
      <c r="AC530" s="17"/>
      <c r="AD530" s="22">
        <f t="shared" si="596"/>
        <v>0</v>
      </c>
      <c r="AE530" s="22">
        <f t="shared" si="583"/>
        <v>0</v>
      </c>
      <c r="AF530" s="22"/>
      <c r="AG530" s="22"/>
      <c r="AH530" s="22">
        <f t="shared" si="584"/>
        <v>0</v>
      </c>
      <c r="AI530" s="22">
        <f t="shared" si="585"/>
        <v>0</v>
      </c>
      <c r="AJ530" s="22">
        <f t="shared" si="586"/>
        <v>0</v>
      </c>
      <c r="AK530" s="22">
        <f t="shared" si="597"/>
        <v>0</v>
      </c>
      <c r="AL530" s="22">
        <f t="shared" si="598"/>
        <v>16.3</v>
      </c>
      <c r="AM530" s="22">
        <f t="shared" si="587"/>
        <v>554819.4</v>
      </c>
      <c r="AN530" s="22">
        <f t="shared" si="588"/>
        <v>549254.56000000006</v>
      </c>
      <c r="AO530" s="22">
        <f t="shared" si="589"/>
        <v>5564.84</v>
      </c>
      <c r="AP530" s="22">
        <f t="shared" si="590"/>
        <v>211280.6</v>
      </c>
      <c r="AQ530" s="22">
        <f t="shared" si="599"/>
        <v>766100</v>
      </c>
      <c r="AR530" s="17"/>
      <c r="AS530" s="17"/>
      <c r="AT530" s="17"/>
      <c r="AU530" s="17"/>
      <c r="AV530" s="17"/>
      <c r="AW530" s="50"/>
      <c r="AX530" s="17"/>
      <c r="AY530" s="17"/>
      <c r="AZ530" s="17"/>
      <c r="BA530" s="17"/>
      <c r="BB530" s="17"/>
      <c r="BC530" s="17"/>
    </row>
    <row r="531" spans="1:55" s="3" customFormat="1" hidden="1" x14ac:dyDescent="0.25">
      <c r="A531" s="50"/>
      <c r="B531" s="146" t="s">
        <v>88</v>
      </c>
      <c r="C531" s="52"/>
      <c r="D531" s="17" t="s">
        <v>62</v>
      </c>
      <c r="E531" s="79"/>
      <c r="F531" s="54"/>
      <c r="G531" s="66"/>
      <c r="H531" s="17"/>
      <c r="I531" s="80">
        <v>2</v>
      </c>
      <c r="J531" s="76">
        <v>1</v>
      </c>
      <c r="K531" s="66">
        <v>1</v>
      </c>
      <c r="L531" s="22">
        <v>16.399999999999999</v>
      </c>
      <c r="M531" s="28">
        <v>34038</v>
      </c>
      <c r="N531" s="87">
        <v>47000</v>
      </c>
      <c r="O531" s="60">
        <f t="shared" si="591"/>
        <v>0.98997000000000002</v>
      </c>
      <c r="P531" s="60">
        <v>1.0030000000000001E-2</v>
      </c>
      <c r="Q531" s="32">
        <f t="shared" si="592"/>
        <v>770800</v>
      </c>
      <c r="R531" s="32">
        <f t="shared" si="593"/>
        <v>552624.22</v>
      </c>
      <c r="S531" s="32">
        <f t="shared" si="594"/>
        <v>5598.98</v>
      </c>
      <c r="T531" s="32">
        <f t="shared" si="595"/>
        <v>212576.8</v>
      </c>
      <c r="U531" s="88">
        <v>0</v>
      </c>
      <c r="V531" s="23">
        <v>44561</v>
      </c>
      <c r="W531" s="17"/>
      <c r="X531" s="17" t="s">
        <v>59</v>
      </c>
      <c r="Y531" s="17"/>
      <c r="Z531" s="17"/>
      <c r="AA531" s="17"/>
      <c r="AB531" s="17"/>
      <c r="AC531" s="17"/>
      <c r="AD531" s="22">
        <f t="shared" si="596"/>
        <v>0</v>
      </c>
      <c r="AE531" s="22">
        <f t="shared" si="583"/>
        <v>0</v>
      </c>
      <c r="AF531" s="22"/>
      <c r="AG531" s="22"/>
      <c r="AH531" s="22">
        <f t="shared" si="584"/>
        <v>0</v>
      </c>
      <c r="AI531" s="22">
        <f t="shared" si="585"/>
        <v>0</v>
      </c>
      <c r="AJ531" s="22">
        <f t="shared" si="586"/>
        <v>0</v>
      </c>
      <c r="AK531" s="22">
        <f t="shared" si="597"/>
        <v>0</v>
      </c>
      <c r="AL531" s="22">
        <f t="shared" si="598"/>
        <v>16.399999999999999</v>
      </c>
      <c r="AM531" s="22">
        <f t="shared" si="587"/>
        <v>558223.19999999995</v>
      </c>
      <c r="AN531" s="22">
        <f t="shared" si="588"/>
        <v>552624.22</v>
      </c>
      <c r="AO531" s="22">
        <f t="shared" si="589"/>
        <v>5598.98</v>
      </c>
      <c r="AP531" s="22">
        <f t="shared" si="590"/>
        <v>212576.8</v>
      </c>
      <c r="AQ531" s="22">
        <f t="shared" si="599"/>
        <v>770800</v>
      </c>
      <c r="AR531" s="17"/>
      <c r="AS531" s="17"/>
      <c r="AT531" s="17"/>
      <c r="AU531" s="17"/>
      <c r="AV531" s="17"/>
      <c r="AW531" s="50"/>
      <c r="AX531" s="17"/>
      <c r="AY531" s="17"/>
      <c r="AZ531" s="17"/>
      <c r="BA531" s="17"/>
      <c r="BB531" s="17"/>
      <c r="BC531" s="17"/>
    </row>
    <row r="532" spans="1:55" s="3" customFormat="1" ht="15.75" hidden="1" customHeight="1" x14ac:dyDescent="0.25">
      <c r="A532" s="50"/>
      <c r="B532" s="146" t="s">
        <v>74</v>
      </c>
      <c r="C532" s="52"/>
      <c r="D532" s="17" t="s">
        <v>62</v>
      </c>
      <c r="E532" s="79"/>
      <c r="F532" s="54"/>
      <c r="G532" s="66"/>
      <c r="H532" s="17"/>
      <c r="I532" s="80">
        <v>1</v>
      </c>
      <c r="J532" s="76">
        <v>1</v>
      </c>
      <c r="K532" s="66">
        <v>1</v>
      </c>
      <c r="L532" s="22">
        <v>22.5</v>
      </c>
      <c r="M532" s="28">
        <v>34038</v>
      </c>
      <c r="N532" s="87">
        <v>47000</v>
      </c>
      <c r="O532" s="60">
        <f t="shared" si="591"/>
        <v>0.98997000000000002</v>
      </c>
      <c r="P532" s="60">
        <v>1.0030000000000001E-2</v>
      </c>
      <c r="Q532" s="32">
        <f t="shared" si="592"/>
        <v>1057500</v>
      </c>
      <c r="R532" s="32">
        <f t="shared" si="593"/>
        <v>758173.47</v>
      </c>
      <c r="S532" s="32">
        <f t="shared" si="594"/>
        <v>7681.53</v>
      </c>
      <c r="T532" s="32">
        <f t="shared" si="595"/>
        <v>291645</v>
      </c>
      <c r="U532" s="88">
        <v>0</v>
      </c>
      <c r="V532" s="23">
        <v>44561</v>
      </c>
      <c r="W532" s="17"/>
      <c r="X532" s="17" t="s">
        <v>59</v>
      </c>
      <c r="Y532" s="17"/>
      <c r="Z532" s="17"/>
      <c r="AA532" s="17"/>
      <c r="AB532" s="17"/>
      <c r="AC532" s="17"/>
      <c r="AD532" s="22">
        <f t="shared" si="596"/>
        <v>0</v>
      </c>
      <c r="AE532" s="22">
        <f t="shared" si="583"/>
        <v>0</v>
      </c>
      <c r="AF532" s="22"/>
      <c r="AG532" s="22"/>
      <c r="AH532" s="22">
        <f t="shared" si="584"/>
        <v>0</v>
      </c>
      <c r="AI532" s="22">
        <f t="shared" si="585"/>
        <v>0</v>
      </c>
      <c r="AJ532" s="22">
        <f t="shared" si="586"/>
        <v>0</v>
      </c>
      <c r="AK532" s="22">
        <f t="shared" si="597"/>
        <v>0</v>
      </c>
      <c r="AL532" s="22">
        <f t="shared" si="598"/>
        <v>22.5</v>
      </c>
      <c r="AM532" s="22">
        <f t="shared" si="587"/>
        <v>765855</v>
      </c>
      <c r="AN532" s="22">
        <f t="shared" si="588"/>
        <v>758173.47</v>
      </c>
      <c r="AO532" s="22">
        <f t="shared" si="589"/>
        <v>7681.53</v>
      </c>
      <c r="AP532" s="22">
        <f t="shared" si="590"/>
        <v>291645</v>
      </c>
      <c r="AQ532" s="22">
        <f t="shared" si="599"/>
        <v>1057500</v>
      </c>
      <c r="AR532" s="17"/>
      <c r="AS532" s="17"/>
      <c r="AT532" s="17"/>
      <c r="AU532" s="17"/>
      <c r="AV532" s="17"/>
      <c r="AW532" s="50"/>
      <c r="AX532" s="17"/>
      <c r="AY532" s="17"/>
      <c r="AZ532" s="17"/>
      <c r="BA532" s="17"/>
      <c r="BB532" s="17"/>
      <c r="BC532" s="17"/>
    </row>
    <row r="533" spans="1:55" s="3" customFormat="1" hidden="1" x14ac:dyDescent="0.25">
      <c r="A533" s="50"/>
      <c r="B533" s="146" t="s">
        <v>80</v>
      </c>
      <c r="C533" s="52"/>
      <c r="D533" s="17" t="s">
        <v>62</v>
      </c>
      <c r="E533" s="79"/>
      <c r="F533" s="54"/>
      <c r="G533" s="66"/>
      <c r="H533" s="17"/>
      <c r="I533" s="80">
        <v>2</v>
      </c>
      <c r="J533" s="76">
        <v>1</v>
      </c>
      <c r="K533" s="66">
        <v>2</v>
      </c>
      <c r="L533" s="22">
        <v>43.5</v>
      </c>
      <c r="M533" s="28">
        <v>34038</v>
      </c>
      <c r="N533" s="87">
        <v>47000</v>
      </c>
      <c r="O533" s="60">
        <f t="shared" si="591"/>
        <v>0.98997000000000002</v>
      </c>
      <c r="P533" s="60">
        <v>1.0030000000000001E-2</v>
      </c>
      <c r="Q533" s="32">
        <f t="shared" si="592"/>
        <v>2044500</v>
      </c>
      <c r="R533" s="32">
        <f t="shared" si="593"/>
        <v>1465802.05</v>
      </c>
      <c r="S533" s="32">
        <f t="shared" si="594"/>
        <v>14850.95</v>
      </c>
      <c r="T533" s="32">
        <f t="shared" si="595"/>
        <v>563847</v>
      </c>
      <c r="U533" s="88">
        <v>0</v>
      </c>
      <c r="V533" s="23">
        <v>44561</v>
      </c>
      <c r="W533" s="17"/>
      <c r="X533" s="17" t="s">
        <v>59</v>
      </c>
      <c r="Y533" s="17"/>
      <c r="Z533" s="17"/>
      <c r="AA533" s="17"/>
      <c r="AB533" s="17"/>
      <c r="AC533" s="17"/>
      <c r="AD533" s="22">
        <f t="shared" si="596"/>
        <v>0</v>
      </c>
      <c r="AE533" s="22">
        <f t="shared" si="583"/>
        <v>0</v>
      </c>
      <c r="AF533" s="22"/>
      <c r="AG533" s="22"/>
      <c r="AH533" s="22">
        <f t="shared" si="584"/>
        <v>0</v>
      </c>
      <c r="AI533" s="22">
        <f t="shared" si="585"/>
        <v>0</v>
      </c>
      <c r="AJ533" s="22">
        <f t="shared" si="586"/>
        <v>0</v>
      </c>
      <c r="AK533" s="22">
        <f t="shared" si="597"/>
        <v>0</v>
      </c>
      <c r="AL533" s="22">
        <f t="shared" si="598"/>
        <v>43.5</v>
      </c>
      <c r="AM533" s="22">
        <f t="shared" si="587"/>
        <v>1480653</v>
      </c>
      <c r="AN533" s="22">
        <f t="shared" si="588"/>
        <v>1465802.05</v>
      </c>
      <c r="AO533" s="22">
        <f t="shared" si="589"/>
        <v>14850.95</v>
      </c>
      <c r="AP533" s="22">
        <f t="shared" si="590"/>
        <v>563847</v>
      </c>
      <c r="AQ533" s="22">
        <f t="shared" si="599"/>
        <v>2044500</v>
      </c>
      <c r="AR533" s="17"/>
      <c r="AS533" s="17"/>
      <c r="AT533" s="17"/>
      <c r="AU533" s="17"/>
      <c r="AV533" s="17"/>
      <c r="AW533" s="50"/>
      <c r="AX533" s="17"/>
      <c r="AY533" s="17"/>
      <c r="AZ533" s="17"/>
      <c r="BA533" s="17"/>
      <c r="BB533" s="17"/>
      <c r="BC533" s="17"/>
    </row>
    <row r="534" spans="1:55" s="3" customFormat="1" hidden="1" x14ac:dyDescent="0.25">
      <c r="A534" s="50">
        <v>18</v>
      </c>
      <c r="B534" s="51" t="s">
        <v>207</v>
      </c>
      <c r="C534" s="52"/>
      <c r="D534" s="17"/>
      <c r="E534" s="54">
        <v>10</v>
      </c>
      <c r="F534" s="56">
        <v>297.2</v>
      </c>
      <c r="G534" s="54">
        <v>6</v>
      </c>
      <c r="H534" s="83">
        <v>187.3</v>
      </c>
      <c r="I534" s="84">
        <f>SUM(I535:I550)</f>
        <v>35</v>
      </c>
      <c r="J534" s="84">
        <f t="shared" ref="J534:L534" si="600">SUM(J535:J550)</f>
        <v>16</v>
      </c>
      <c r="K534" s="84">
        <f t="shared" si="600"/>
        <v>24</v>
      </c>
      <c r="L534" s="85">
        <f t="shared" si="600"/>
        <v>484.5</v>
      </c>
      <c r="M534" s="64"/>
      <c r="N534" s="66"/>
      <c r="O534" s="64"/>
      <c r="P534" s="64"/>
      <c r="Q534" s="85">
        <f t="shared" ref="Q534:U534" si="601">SUM(Q535:Q550)</f>
        <v>22771500</v>
      </c>
      <c r="R534" s="85">
        <f t="shared" si="601"/>
        <v>16326002.130000001</v>
      </c>
      <c r="S534" s="85">
        <f t="shared" si="601"/>
        <v>165408.87</v>
      </c>
      <c r="T534" s="85">
        <f t="shared" si="601"/>
        <v>6280089</v>
      </c>
      <c r="U534" s="85">
        <f t="shared" si="601"/>
        <v>0</v>
      </c>
      <c r="V534" s="23">
        <v>44561</v>
      </c>
      <c r="W534" s="17"/>
      <c r="X534" s="17"/>
      <c r="Y534" s="17"/>
      <c r="Z534" s="17"/>
      <c r="AA534" s="17"/>
      <c r="AB534" s="17"/>
      <c r="AC534" s="17"/>
      <c r="AD534" s="85">
        <f t="shared" ref="AD534:AZ534" si="602">SUM(AD535:AD550)</f>
        <v>297.2</v>
      </c>
      <c r="AE534" s="22">
        <f t="shared" si="583"/>
        <v>10116093.6</v>
      </c>
      <c r="AF534" s="22"/>
      <c r="AG534" s="22"/>
      <c r="AH534" s="22">
        <f t="shared" si="584"/>
        <v>10014629.18</v>
      </c>
      <c r="AI534" s="22">
        <f t="shared" si="585"/>
        <v>101464.42</v>
      </c>
      <c r="AJ534" s="22">
        <f t="shared" si="586"/>
        <v>3852306.4</v>
      </c>
      <c r="AK534" s="85">
        <f t="shared" si="602"/>
        <v>13968400</v>
      </c>
      <c r="AL534" s="85">
        <f t="shared" si="602"/>
        <v>187.3</v>
      </c>
      <c r="AM534" s="22">
        <f t="shared" si="587"/>
        <v>6375317.4000000004</v>
      </c>
      <c r="AN534" s="22">
        <f t="shared" si="588"/>
        <v>6311372.9699999997</v>
      </c>
      <c r="AO534" s="22">
        <f t="shared" si="589"/>
        <v>63944.43</v>
      </c>
      <c r="AP534" s="22">
        <f t="shared" si="590"/>
        <v>2427782.6</v>
      </c>
      <c r="AQ534" s="85">
        <f t="shared" si="602"/>
        <v>8803100</v>
      </c>
      <c r="AR534" s="85">
        <f t="shared" si="602"/>
        <v>0</v>
      </c>
      <c r="AS534" s="85">
        <f t="shared" si="602"/>
        <v>0</v>
      </c>
      <c r="AT534" s="85">
        <f t="shared" si="602"/>
        <v>0</v>
      </c>
      <c r="AU534" s="85">
        <f t="shared" si="602"/>
        <v>0</v>
      </c>
      <c r="AV534" s="85">
        <f t="shared" si="602"/>
        <v>0</v>
      </c>
      <c r="AW534" s="85">
        <f t="shared" si="602"/>
        <v>0</v>
      </c>
      <c r="AX534" s="85">
        <f t="shared" si="602"/>
        <v>0</v>
      </c>
      <c r="AY534" s="85">
        <f t="shared" si="602"/>
        <v>0</v>
      </c>
      <c r="AZ534" s="85">
        <f t="shared" si="602"/>
        <v>0</v>
      </c>
      <c r="BA534" s="17"/>
      <c r="BB534" s="17"/>
      <c r="BC534" s="17"/>
    </row>
    <row r="535" spans="1:55" s="3" customFormat="1" hidden="1" x14ac:dyDescent="0.25">
      <c r="A535" s="50"/>
      <c r="B535" s="144" t="s">
        <v>57</v>
      </c>
      <c r="C535" s="52" t="s">
        <v>58</v>
      </c>
      <c r="D535" s="17"/>
      <c r="E535" s="54"/>
      <c r="F535" s="56"/>
      <c r="G535" s="54"/>
      <c r="H535" s="83"/>
      <c r="I535" s="62">
        <v>2</v>
      </c>
      <c r="J535" s="17">
        <v>1</v>
      </c>
      <c r="K535" s="66">
        <v>3</v>
      </c>
      <c r="L535" s="22">
        <v>55.5</v>
      </c>
      <c r="M535" s="28">
        <v>34038</v>
      </c>
      <c r="N535" s="87">
        <v>47000</v>
      </c>
      <c r="O535" s="60">
        <f t="shared" ref="O535:O550" si="603">100%-P535</f>
        <v>0.98997000000000002</v>
      </c>
      <c r="P535" s="60">
        <v>1.0030000000000001E-2</v>
      </c>
      <c r="Q535" s="32">
        <f t="shared" ref="Q535:Q550" si="604">L535*N535</f>
        <v>2608500</v>
      </c>
      <c r="R535" s="32">
        <f t="shared" ref="R535:R550" si="605">IF(N535&lt;M535,(L535*M535*O535)*N535/M535,L535*M535*O535)</f>
        <v>1870161.24</v>
      </c>
      <c r="S535" s="32">
        <f t="shared" ref="S535:S550" si="606">IF(N535&lt;M535,(L535*M535*P535)*N535/M535,L535*M535*P535)</f>
        <v>18947.759999999998</v>
      </c>
      <c r="T535" s="32">
        <f t="shared" ref="T535:T550" si="607">Q535-R535-S535-U535</f>
        <v>719391</v>
      </c>
      <c r="U535" s="88">
        <v>0</v>
      </c>
      <c r="V535" s="23">
        <v>44561</v>
      </c>
      <c r="W535" s="17" t="s">
        <v>59</v>
      </c>
      <c r="X535" s="17"/>
      <c r="Y535" s="17"/>
      <c r="Z535" s="17"/>
      <c r="AA535" s="17"/>
      <c r="AB535" s="17"/>
      <c r="AC535" s="17"/>
      <c r="AD535" s="22">
        <f t="shared" si="576"/>
        <v>55.5</v>
      </c>
      <c r="AE535" s="22">
        <f t="shared" si="583"/>
        <v>1889109</v>
      </c>
      <c r="AF535" s="22"/>
      <c r="AG535" s="22"/>
      <c r="AH535" s="22">
        <f t="shared" si="584"/>
        <v>1870161.24</v>
      </c>
      <c r="AI535" s="22">
        <f t="shared" si="585"/>
        <v>18947.759999999998</v>
      </c>
      <c r="AJ535" s="22">
        <f t="shared" si="586"/>
        <v>719391</v>
      </c>
      <c r="AK535" s="22">
        <f t="shared" ref="AK535:AK550" si="608">IF(W535&gt;0,Q535,0)</f>
        <v>2608500</v>
      </c>
      <c r="AL535" s="22">
        <f t="shared" ref="AL535:AL550" si="609">IF(X535&gt;0,L535,0)</f>
        <v>0</v>
      </c>
      <c r="AM535" s="22">
        <f t="shared" si="587"/>
        <v>0</v>
      </c>
      <c r="AN535" s="22">
        <f t="shared" si="588"/>
        <v>0</v>
      </c>
      <c r="AO535" s="22">
        <f t="shared" si="589"/>
        <v>0</v>
      </c>
      <c r="AP535" s="22">
        <f t="shared" si="590"/>
        <v>0</v>
      </c>
      <c r="AQ535" s="22">
        <f t="shared" ref="AQ535:AQ550" si="610">IF(X535&gt;0,Q535,0)</f>
        <v>0</v>
      </c>
      <c r="AR535" s="17"/>
      <c r="AS535" s="17"/>
      <c r="AT535" s="17"/>
      <c r="AU535" s="17"/>
      <c r="AV535" s="17"/>
      <c r="AW535" s="50"/>
      <c r="AX535" s="17"/>
      <c r="AY535" s="17"/>
      <c r="AZ535" s="17"/>
      <c r="BA535" s="17"/>
      <c r="BB535" s="17"/>
      <c r="BC535" s="17"/>
    </row>
    <row r="536" spans="1:55" s="3" customFormat="1" hidden="1" x14ac:dyDescent="0.25">
      <c r="A536" s="50"/>
      <c r="B536" s="144" t="s">
        <v>60</v>
      </c>
      <c r="C536" s="52" t="s">
        <v>58</v>
      </c>
      <c r="D536" s="17"/>
      <c r="E536" s="54"/>
      <c r="F536" s="56"/>
      <c r="G536" s="54"/>
      <c r="H536" s="83"/>
      <c r="I536" s="62">
        <v>1</v>
      </c>
      <c r="J536" s="17">
        <v>1</v>
      </c>
      <c r="K536" s="66">
        <v>2</v>
      </c>
      <c r="L536" s="22">
        <v>41.9</v>
      </c>
      <c r="M536" s="28">
        <v>34038</v>
      </c>
      <c r="N536" s="87">
        <v>47000</v>
      </c>
      <c r="O536" s="60">
        <f t="shared" si="603"/>
        <v>0.98997000000000002</v>
      </c>
      <c r="P536" s="60">
        <v>1.0030000000000001E-2</v>
      </c>
      <c r="Q536" s="32">
        <f t="shared" si="604"/>
        <v>1969300</v>
      </c>
      <c r="R536" s="32">
        <f t="shared" si="605"/>
        <v>1411887.49</v>
      </c>
      <c r="S536" s="32">
        <f t="shared" si="606"/>
        <v>14304.71</v>
      </c>
      <c r="T536" s="32">
        <f t="shared" si="607"/>
        <v>543107.80000000005</v>
      </c>
      <c r="U536" s="88">
        <v>0</v>
      </c>
      <c r="V536" s="23">
        <v>44561</v>
      </c>
      <c r="W536" s="17" t="s">
        <v>59</v>
      </c>
      <c r="X536" s="17"/>
      <c r="Y536" s="17"/>
      <c r="Z536" s="17"/>
      <c r="AA536" s="17"/>
      <c r="AB536" s="17"/>
      <c r="AC536" s="17"/>
      <c r="AD536" s="22">
        <f t="shared" si="576"/>
        <v>41.9</v>
      </c>
      <c r="AE536" s="22">
        <f t="shared" si="583"/>
        <v>1426192.2</v>
      </c>
      <c r="AF536" s="22"/>
      <c r="AG536" s="22"/>
      <c r="AH536" s="22">
        <f t="shared" si="584"/>
        <v>1411887.49</v>
      </c>
      <c r="AI536" s="22">
        <f t="shared" si="585"/>
        <v>14304.71</v>
      </c>
      <c r="AJ536" s="22">
        <f t="shared" si="586"/>
        <v>543107.80000000005</v>
      </c>
      <c r="AK536" s="22">
        <f t="shared" si="608"/>
        <v>1969300</v>
      </c>
      <c r="AL536" s="22">
        <f t="shared" si="609"/>
        <v>0</v>
      </c>
      <c r="AM536" s="22">
        <f t="shared" si="587"/>
        <v>0</v>
      </c>
      <c r="AN536" s="22">
        <f t="shared" si="588"/>
        <v>0</v>
      </c>
      <c r="AO536" s="22">
        <f t="shared" si="589"/>
        <v>0</v>
      </c>
      <c r="AP536" s="22">
        <f t="shared" si="590"/>
        <v>0</v>
      </c>
      <c r="AQ536" s="22">
        <f t="shared" si="610"/>
        <v>0</v>
      </c>
      <c r="AR536" s="17"/>
      <c r="AS536" s="17"/>
      <c r="AT536" s="17"/>
      <c r="AU536" s="17"/>
      <c r="AV536" s="17"/>
      <c r="AW536" s="50"/>
      <c r="AX536" s="17"/>
      <c r="AY536" s="17"/>
      <c r="AZ536" s="17"/>
      <c r="BA536" s="17"/>
      <c r="BB536" s="17"/>
      <c r="BC536" s="17"/>
    </row>
    <row r="537" spans="1:55" s="3" customFormat="1" hidden="1" x14ac:dyDescent="0.25">
      <c r="A537" s="50"/>
      <c r="B537" s="146" t="s">
        <v>61</v>
      </c>
      <c r="C537" s="52"/>
      <c r="D537" s="17" t="s">
        <v>62</v>
      </c>
      <c r="E537" s="54"/>
      <c r="F537" s="56"/>
      <c r="G537" s="54"/>
      <c r="H537" s="83"/>
      <c r="I537" s="62">
        <v>4</v>
      </c>
      <c r="J537" s="17">
        <v>1</v>
      </c>
      <c r="K537" s="66">
        <v>2</v>
      </c>
      <c r="L537" s="22">
        <v>32.799999999999997</v>
      </c>
      <c r="M537" s="28">
        <v>34038</v>
      </c>
      <c r="N537" s="87">
        <v>47000</v>
      </c>
      <c r="O537" s="60">
        <f t="shared" si="603"/>
        <v>0.98997000000000002</v>
      </c>
      <c r="P537" s="60">
        <v>1.0030000000000001E-2</v>
      </c>
      <c r="Q537" s="32">
        <f t="shared" si="604"/>
        <v>1541600</v>
      </c>
      <c r="R537" s="32">
        <f t="shared" si="605"/>
        <v>1105248.44</v>
      </c>
      <c r="S537" s="32">
        <f t="shared" si="606"/>
        <v>11197.96</v>
      </c>
      <c r="T537" s="32">
        <f t="shared" si="607"/>
        <v>425153.6</v>
      </c>
      <c r="U537" s="88">
        <v>0</v>
      </c>
      <c r="V537" s="23">
        <v>44561</v>
      </c>
      <c r="W537" s="17"/>
      <c r="X537" s="17" t="s">
        <v>59</v>
      </c>
      <c r="Y537" s="17"/>
      <c r="Z537" s="17"/>
      <c r="AA537" s="17"/>
      <c r="AB537" s="17"/>
      <c r="AC537" s="17"/>
      <c r="AD537" s="22">
        <f t="shared" si="576"/>
        <v>0</v>
      </c>
      <c r="AE537" s="22">
        <f t="shared" si="583"/>
        <v>0</v>
      </c>
      <c r="AF537" s="22"/>
      <c r="AG537" s="22"/>
      <c r="AH537" s="22">
        <f t="shared" si="584"/>
        <v>0</v>
      </c>
      <c r="AI537" s="22">
        <f t="shared" si="585"/>
        <v>0</v>
      </c>
      <c r="AJ537" s="22">
        <f t="shared" si="586"/>
        <v>0</v>
      </c>
      <c r="AK537" s="22">
        <f t="shared" si="608"/>
        <v>0</v>
      </c>
      <c r="AL537" s="22">
        <f t="shared" si="609"/>
        <v>32.799999999999997</v>
      </c>
      <c r="AM537" s="22">
        <f t="shared" si="587"/>
        <v>1116446.3999999999</v>
      </c>
      <c r="AN537" s="22">
        <f t="shared" si="588"/>
        <v>1105248.44</v>
      </c>
      <c r="AO537" s="22">
        <f t="shared" si="589"/>
        <v>11197.96</v>
      </c>
      <c r="AP537" s="22">
        <f t="shared" si="590"/>
        <v>425153.6</v>
      </c>
      <c r="AQ537" s="22">
        <f t="shared" si="610"/>
        <v>1541600</v>
      </c>
      <c r="AR537" s="17"/>
      <c r="AS537" s="17"/>
      <c r="AT537" s="17"/>
      <c r="AU537" s="17"/>
      <c r="AV537" s="17"/>
      <c r="AW537" s="50"/>
      <c r="AX537" s="17"/>
      <c r="AY537" s="17"/>
      <c r="AZ537" s="17"/>
      <c r="BA537" s="17"/>
      <c r="BB537" s="17"/>
      <c r="BC537" s="17"/>
    </row>
    <row r="538" spans="1:55" s="3" customFormat="1" hidden="1" x14ac:dyDescent="0.25">
      <c r="A538" s="50"/>
      <c r="B538" s="146" t="s">
        <v>63</v>
      </c>
      <c r="C538" s="52"/>
      <c r="D538" s="17" t="s">
        <v>62</v>
      </c>
      <c r="E538" s="54"/>
      <c r="F538" s="56"/>
      <c r="G538" s="54"/>
      <c r="H538" s="83"/>
      <c r="I538" s="62">
        <v>3</v>
      </c>
      <c r="J538" s="17">
        <v>1</v>
      </c>
      <c r="K538" s="66">
        <v>1</v>
      </c>
      <c r="L538" s="22">
        <v>30.9</v>
      </c>
      <c r="M538" s="28">
        <v>34038</v>
      </c>
      <c r="N538" s="87">
        <v>47000</v>
      </c>
      <c r="O538" s="60">
        <f t="shared" si="603"/>
        <v>0.98997000000000002</v>
      </c>
      <c r="P538" s="60">
        <v>1.0030000000000001E-2</v>
      </c>
      <c r="Q538" s="32">
        <f t="shared" si="604"/>
        <v>1452300</v>
      </c>
      <c r="R538" s="32">
        <f t="shared" si="605"/>
        <v>1041224.9</v>
      </c>
      <c r="S538" s="32">
        <f t="shared" si="606"/>
        <v>10549.3</v>
      </c>
      <c r="T538" s="32">
        <f t="shared" si="607"/>
        <v>400525.8</v>
      </c>
      <c r="U538" s="88">
        <v>0</v>
      </c>
      <c r="V538" s="23">
        <v>44561</v>
      </c>
      <c r="W538" s="17"/>
      <c r="X538" s="17" t="s">
        <v>59</v>
      </c>
      <c r="Y538" s="17"/>
      <c r="Z538" s="17"/>
      <c r="AA538" s="17"/>
      <c r="AB538" s="17"/>
      <c r="AC538" s="17"/>
      <c r="AD538" s="22">
        <f t="shared" si="576"/>
        <v>0</v>
      </c>
      <c r="AE538" s="22">
        <f t="shared" si="583"/>
        <v>0</v>
      </c>
      <c r="AF538" s="22"/>
      <c r="AG538" s="22"/>
      <c r="AH538" s="22">
        <f t="shared" si="584"/>
        <v>0</v>
      </c>
      <c r="AI538" s="22">
        <f t="shared" si="585"/>
        <v>0</v>
      </c>
      <c r="AJ538" s="22">
        <f t="shared" si="586"/>
        <v>0</v>
      </c>
      <c r="AK538" s="22">
        <f t="shared" si="608"/>
        <v>0</v>
      </c>
      <c r="AL538" s="22">
        <f t="shared" si="609"/>
        <v>30.9</v>
      </c>
      <c r="AM538" s="22">
        <f t="shared" si="587"/>
        <v>1051774.2</v>
      </c>
      <c r="AN538" s="22">
        <f t="shared" si="588"/>
        <v>1041224.9</v>
      </c>
      <c r="AO538" s="22">
        <f t="shared" si="589"/>
        <v>10549.3</v>
      </c>
      <c r="AP538" s="22">
        <f t="shared" si="590"/>
        <v>400525.8</v>
      </c>
      <c r="AQ538" s="22">
        <f t="shared" si="610"/>
        <v>1452300</v>
      </c>
      <c r="AR538" s="17"/>
      <c r="AS538" s="17"/>
      <c r="AT538" s="17"/>
      <c r="AU538" s="17"/>
      <c r="AV538" s="17"/>
      <c r="AW538" s="50"/>
      <c r="AX538" s="17"/>
      <c r="AY538" s="17"/>
      <c r="AZ538" s="17"/>
      <c r="BA538" s="17"/>
      <c r="BB538" s="17"/>
      <c r="BC538" s="17"/>
    </row>
    <row r="539" spans="1:55" s="3" customFormat="1" hidden="1" x14ac:dyDescent="0.25">
      <c r="A539" s="50"/>
      <c r="B539" s="146" t="s">
        <v>64</v>
      </c>
      <c r="C539" s="52" t="s">
        <v>58</v>
      </c>
      <c r="D539" s="17"/>
      <c r="E539" s="54"/>
      <c r="F539" s="56"/>
      <c r="G539" s="54"/>
      <c r="H539" s="83"/>
      <c r="I539" s="62">
        <v>1</v>
      </c>
      <c r="J539" s="17">
        <v>1</v>
      </c>
      <c r="K539" s="66">
        <v>1</v>
      </c>
      <c r="L539" s="22">
        <v>40</v>
      </c>
      <c r="M539" s="28">
        <v>34038</v>
      </c>
      <c r="N539" s="87">
        <v>47000</v>
      </c>
      <c r="O539" s="60">
        <f t="shared" si="603"/>
        <v>0.98997000000000002</v>
      </c>
      <c r="P539" s="60">
        <v>1.0030000000000001E-2</v>
      </c>
      <c r="Q539" s="32">
        <f t="shared" si="604"/>
        <v>1880000</v>
      </c>
      <c r="R539" s="32">
        <f t="shared" si="605"/>
        <v>1347863.95</v>
      </c>
      <c r="S539" s="32">
        <f t="shared" si="606"/>
        <v>13656.05</v>
      </c>
      <c r="T539" s="32">
        <f t="shared" si="607"/>
        <v>518480</v>
      </c>
      <c r="U539" s="88">
        <v>0</v>
      </c>
      <c r="V539" s="23">
        <v>44561</v>
      </c>
      <c r="W539" s="17" t="s">
        <v>59</v>
      </c>
      <c r="X539" s="17"/>
      <c r="Y539" s="17"/>
      <c r="Z539" s="17"/>
      <c r="AA539" s="17"/>
      <c r="AB539" s="17"/>
      <c r="AC539" s="17"/>
      <c r="AD539" s="22">
        <f t="shared" si="576"/>
        <v>40</v>
      </c>
      <c r="AE539" s="22">
        <f t="shared" si="583"/>
        <v>1361520</v>
      </c>
      <c r="AF539" s="22"/>
      <c r="AG539" s="22"/>
      <c r="AH539" s="22">
        <f t="shared" si="584"/>
        <v>1347863.95</v>
      </c>
      <c r="AI539" s="22">
        <f t="shared" si="585"/>
        <v>13656.05</v>
      </c>
      <c r="AJ539" s="22">
        <f t="shared" si="586"/>
        <v>518480</v>
      </c>
      <c r="AK539" s="22">
        <f t="shared" si="608"/>
        <v>1880000</v>
      </c>
      <c r="AL539" s="22">
        <f t="shared" si="609"/>
        <v>0</v>
      </c>
      <c r="AM539" s="22">
        <f t="shared" si="587"/>
        <v>0</v>
      </c>
      <c r="AN539" s="22">
        <f t="shared" si="588"/>
        <v>0</v>
      </c>
      <c r="AO539" s="22">
        <f t="shared" si="589"/>
        <v>0</v>
      </c>
      <c r="AP539" s="22">
        <f t="shared" si="590"/>
        <v>0</v>
      </c>
      <c r="AQ539" s="22">
        <f t="shared" si="610"/>
        <v>0</v>
      </c>
      <c r="AR539" s="17"/>
      <c r="AS539" s="17"/>
      <c r="AT539" s="17"/>
      <c r="AU539" s="17"/>
      <c r="AV539" s="17"/>
      <c r="AW539" s="50"/>
      <c r="AX539" s="17"/>
      <c r="AY539" s="17"/>
      <c r="AZ539" s="17"/>
      <c r="BA539" s="17"/>
      <c r="BB539" s="17"/>
      <c r="BC539" s="17"/>
    </row>
    <row r="540" spans="1:55" s="3" customFormat="1" hidden="1" x14ac:dyDescent="0.25">
      <c r="A540" s="50"/>
      <c r="B540" s="146" t="s">
        <v>104</v>
      </c>
      <c r="C540" s="52"/>
      <c r="D540" s="17" t="s">
        <v>62</v>
      </c>
      <c r="E540" s="54"/>
      <c r="F540" s="56"/>
      <c r="G540" s="54"/>
      <c r="H540" s="83"/>
      <c r="I540" s="62">
        <v>4</v>
      </c>
      <c r="J540" s="17">
        <v>1</v>
      </c>
      <c r="K540" s="66">
        <v>3</v>
      </c>
      <c r="L540" s="22">
        <v>16.7</v>
      </c>
      <c r="M540" s="28">
        <v>34038</v>
      </c>
      <c r="N540" s="87">
        <v>47000</v>
      </c>
      <c r="O540" s="60">
        <f t="shared" si="603"/>
        <v>0.98997000000000002</v>
      </c>
      <c r="P540" s="60">
        <v>1.0030000000000001E-2</v>
      </c>
      <c r="Q540" s="32">
        <f t="shared" si="604"/>
        <v>784900</v>
      </c>
      <c r="R540" s="32">
        <f t="shared" si="605"/>
        <v>562733.19999999995</v>
      </c>
      <c r="S540" s="32">
        <f t="shared" si="606"/>
        <v>5701.4</v>
      </c>
      <c r="T540" s="32">
        <f t="shared" si="607"/>
        <v>216465.4</v>
      </c>
      <c r="U540" s="88">
        <v>0</v>
      </c>
      <c r="V540" s="23">
        <v>44561</v>
      </c>
      <c r="W540" s="17"/>
      <c r="X540" s="17" t="s">
        <v>59</v>
      </c>
      <c r="Y540" s="17"/>
      <c r="Z540" s="17"/>
      <c r="AA540" s="17"/>
      <c r="AB540" s="17"/>
      <c r="AC540" s="17"/>
      <c r="AD540" s="22">
        <f t="shared" si="576"/>
        <v>0</v>
      </c>
      <c r="AE540" s="22">
        <f t="shared" si="583"/>
        <v>0</v>
      </c>
      <c r="AF540" s="22"/>
      <c r="AG540" s="22"/>
      <c r="AH540" s="22">
        <f t="shared" si="584"/>
        <v>0</v>
      </c>
      <c r="AI540" s="22">
        <f t="shared" si="585"/>
        <v>0</v>
      </c>
      <c r="AJ540" s="22">
        <f t="shared" si="586"/>
        <v>0</v>
      </c>
      <c r="AK540" s="22">
        <f t="shared" si="608"/>
        <v>0</v>
      </c>
      <c r="AL540" s="22">
        <f t="shared" si="609"/>
        <v>16.7</v>
      </c>
      <c r="AM540" s="22">
        <f t="shared" si="587"/>
        <v>568434.6</v>
      </c>
      <c r="AN540" s="22">
        <f t="shared" si="588"/>
        <v>562733.19999999995</v>
      </c>
      <c r="AO540" s="22">
        <f t="shared" si="589"/>
        <v>5701.4</v>
      </c>
      <c r="AP540" s="22">
        <f t="shared" si="590"/>
        <v>216465.4</v>
      </c>
      <c r="AQ540" s="22">
        <f t="shared" si="610"/>
        <v>784900</v>
      </c>
      <c r="AR540" s="17"/>
      <c r="AS540" s="17"/>
      <c r="AT540" s="17"/>
      <c r="AU540" s="17"/>
      <c r="AV540" s="17"/>
      <c r="AW540" s="50"/>
      <c r="AX540" s="17"/>
      <c r="AY540" s="17"/>
      <c r="AZ540" s="17"/>
      <c r="BA540" s="17"/>
      <c r="BB540" s="17"/>
      <c r="BC540" s="17"/>
    </row>
    <row r="541" spans="1:55" s="3" customFormat="1" hidden="1" x14ac:dyDescent="0.25">
      <c r="A541" s="50"/>
      <c r="B541" s="146" t="s">
        <v>65</v>
      </c>
      <c r="D541" s="17" t="s">
        <v>62</v>
      </c>
      <c r="E541" s="54"/>
      <c r="F541" s="56"/>
      <c r="G541" s="54"/>
      <c r="H541" s="83"/>
      <c r="I541" s="62">
        <v>5</v>
      </c>
      <c r="J541" s="17">
        <v>1</v>
      </c>
      <c r="K541" s="66">
        <v>1</v>
      </c>
      <c r="L541" s="22">
        <v>53.6</v>
      </c>
      <c r="M541" s="28">
        <v>34038</v>
      </c>
      <c r="N541" s="87">
        <v>47000</v>
      </c>
      <c r="O541" s="60">
        <f t="shared" si="603"/>
        <v>0.98997000000000002</v>
      </c>
      <c r="P541" s="60">
        <v>1.0030000000000001E-2</v>
      </c>
      <c r="Q541" s="32">
        <f t="shared" si="604"/>
        <v>2519200</v>
      </c>
      <c r="R541" s="32">
        <f t="shared" si="605"/>
        <v>1806137.7</v>
      </c>
      <c r="S541" s="32">
        <f t="shared" si="606"/>
        <v>18299.099999999999</v>
      </c>
      <c r="T541" s="32">
        <f t="shared" si="607"/>
        <v>694763.2</v>
      </c>
      <c r="U541" s="88">
        <v>0</v>
      </c>
      <c r="V541" s="23">
        <v>44561</v>
      </c>
      <c r="W541" s="17"/>
      <c r="X541" s="17" t="s">
        <v>59</v>
      </c>
      <c r="Y541" s="17"/>
      <c r="Z541" s="17"/>
      <c r="AA541" s="17"/>
      <c r="AB541" s="17"/>
      <c r="AC541" s="17"/>
      <c r="AD541" s="22">
        <f t="shared" si="576"/>
        <v>0</v>
      </c>
      <c r="AE541" s="22">
        <f t="shared" si="583"/>
        <v>0</v>
      </c>
      <c r="AF541" s="22"/>
      <c r="AG541" s="22"/>
      <c r="AH541" s="22">
        <f t="shared" si="584"/>
        <v>0</v>
      </c>
      <c r="AI541" s="22">
        <f t="shared" si="585"/>
        <v>0</v>
      </c>
      <c r="AJ541" s="22">
        <f t="shared" si="586"/>
        <v>0</v>
      </c>
      <c r="AK541" s="22">
        <f t="shared" si="608"/>
        <v>0</v>
      </c>
      <c r="AL541" s="22">
        <f t="shared" si="609"/>
        <v>53.6</v>
      </c>
      <c r="AM541" s="22">
        <f t="shared" si="587"/>
        <v>1824436.8</v>
      </c>
      <c r="AN541" s="22">
        <f t="shared" si="588"/>
        <v>1806137.7</v>
      </c>
      <c r="AO541" s="22">
        <f t="shared" si="589"/>
        <v>18299.099999999999</v>
      </c>
      <c r="AP541" s="22">
        <f t="shared" si="590"/>
        <v>694763.2</v>
      </c>
      <c r="AQ541" s="22">
        <f t="shared" si="610"/>
        <v>2519200</v>
      </c>
      <c r="AR541" s="17"/>
      <c r="AS541" s="17"/>
      <c r="AT541" s="17"/>
      <c r="AU541" s="17"/>
      <c r="AV541" s="17"/>
      <c r="AW541" s="50"/>
      <c r="AX541" s="17"/>
      <c r="AY541" s="17"/>
      <c r="AZ541" s="17"/>
      <c r="BA541" s="17"/>
      <c r="BB541" s="17"/>
      <c r="BC541" s="17"/>
    </row>
    <row r="542" spans="1:55" s="3" customFormat="1" hidden="1" x14ac:dyDescent="0.25">
      <c r="A542" s="50"/>
      <c r="B542" s="146" t="s">
        <v>66</v>
      </c>
      <c r="C542" s="52" t="s">
        <v>58</v>
      </c>
      <c r="D542" s="17"/>
      <c r="E542" s="54"/>
      <c r="F542" s="56"/>
      <c r="G542" s="54"/>
      <c r="H542" s="83"/>
      <c r="I542" s="62">
        <v>1</v>
      </c>
      <c r="J542" s="17">
        <v>1</v>
      </c>
      <c r="K542" s="66">
        <v>1</v>
      </c>
      <c r="L542" s="22">
        <v>13</v>
      </c>
      <c r="M542" s="28">
        <v>34038</v>
      </c>
      <c r="N542" s="87">
        <v>47000</v>
      </c>
      <c r="O542" s="60">
        <f t="shared" si="603"/>
        <v>0.98997000000000002</v>
      </c>
      <c r="P542" s="60">
        <v>1.0030000000000001E-2</v>
      </c>
      <c r="Q542" s="32">
        <f t="shared" si="604"/>
        <v>611000</v>
      </c>
      <c r="R542" s="32">
        <f t="shared" si="605"/>
        <v>438055.79</v>
      </c>
      <c r="S542" s="32">
        <f t="shared" si="606"/>
        <v>4438.21</v>
      </c>
      <c r="T542" s="32">
        <f t="shared" si="607"/>
        <v>168506</v>
      </c>
      <c r="U542" s="88">
        <v>0</v>
      </c>
      <c r="V542" s="23">
        <v>44561</v>
      </c>
      <c r="W542" s="17" t="s">
        <v>59</v>
      </c>
      <c r="X542" s="17"/>
      <c r="Y542" s="17"/>
      <c r="Z542" s="17"/>
      <c r="AA542" s="17"/>
      <c r="AB542" s="17"/>
      <c r="AC542" s="17"/>
      <c r="AD542" s="22">
        <f t="shared" si="576"/>
        <v>13</v>
      </c>
      <c r="AE542" s="22">
        <f t="shared" si="583"/>
        <v>442494</v>
      </c>
      <c r="AF542" s="22"/>
      <c r="AG542" s="22"/>
      <c r="AH542" s="22">
        <f t="shared" si="584"/>
        <v>438055.79</v>
      </c>
      <c r="AI542" s="22">
        <f t="shared" si="585"/>
        <v>4438.21</v>
      </c>
      <c r="AJ542" s="22">
        <f t="shared" si="586"/>
        <v>168506</v>
      </c>
      <c r="AK542" s="22">
        <f t="shared" si="608"/>
        <v>611000</v>
      </c>
      <c r="AL542" s="22">
        <f t="shared" si="609"/>
        <v>0</v>
      </c>
      <c r="AM542" s="22">
        <f t="shared" si="587"/>
        <v>0</v>
      </c>
      <c r="AN542" s="22">
        <f t="shared" si="588"/>
        <v>0</v>
      </c>
      <c r="AO542" s="22">
        <f t="shared" si="589"/>
        <v>0</v>
      </c>
      <c r="AP542" s="22">
        <f t="shared" si="590"/>
        <v>0</v>
      </c>
      <c r="AQ542" s="22">
        <f t="shared" si="610"/>
        <v>0</v>
      </c>
      <c r="AR542" s="17"/>
      <c r="AS542" s="17"/>
      <c r="AT542" s="17"/>
      <c r="AU542" s="17"/>
      <c r="AV542" s="17"/>
      <c r="AW542" s="50"/>
      <c r="AX542" s="17"/>
      <c r="AY542" s="17"/>
      <c r="AZ542" s="17"/>
      <c r="BA542" s="17"/>
      <c r="BB542" s="17"/>
      <c r="BC542" s="17"/>
    </row>
    <row r="543" spans="1:55" s="3" customFormat="1" hidden="1" x14ac:dyDescent="0.25">
      <c r="A543" s="50"/>
      <c r="B543" s="146" t="s">
        <v>107</v>
      </c>
      <c r="C543" s="52" t="s">
        <v>58</v>
      </c>
      <c r="D543" s="64"/>
      <c r="E543" s="79"/>
      <c r="F543" s="54"/>
      <c r="G543" s="66"/>
      <c r="H543" s="17"/>
      <c r="I543" s="80">
        <v>1</v>
      </c>
      <c r="J543" s="76">
        <v>1</v>
      </c>
      <c r="K543" s="66">
        <v>1</v>
      </c>
      <c r="L543" s="22">
        <v>14.2</v>
      </c>
      <c r="M543" s="28">
        <v>34038</v>
      </c>
      <c r="N543" s="87">
        <v>47000</v>
      </c>
      <c r="O543" s="60">
        <f t="shared" si="603"/>
        <v>0.98997000000000002</v>
      </c>
      <c r="P543" s="60">
        <v>1.0030000000000001E-2</v>
      </c>
      <c r="Q543" s="32">
        <f t="shared" si="604"/>
        <v>667400</v>
      </c>
      <c r="R543" s="32">
        <f t="shared" si="605"/>
        <v>478491.7</v>
      </c>
      <c r="S543" s="32">
        <f t="shared" si="606"/>
        <v>4847.8999999999996</v>
      </c>
      <c r="T543" s="32">
        <f t="shared" si="607"/>
        <v>184060.4</v>
      </c>
      <c r="U543" s="88">
        <v>0</v>
      </c>
      <c r="V543" s="23">
        <v>44561</v>
      </c>
      <c r="W543" s="17" t="s">
        <v>59</v>
      </c>
      <c r="X543" s="17"/>
      <c r="Y543" s="17"/>
      <c r="Z543" s="17"/>
      <c r="AA543" s="17"/>
      <c r="AB543" s="17"/>
      <c r="AC543" s="17"/>
      <c r="AD543" s="22">
        <f t="shared" si="576"/>
        <v>14.2</v>
      </c>
      <c r="AE543" s="22">
        <f t="shared" si="583"/>
        <v>483339.6</v>
      </c>
      <c r="AF543" s="22"/>
      <c r="AG543" s="22"/>
      <c r="AH543" s="22">
        <f t="shared" si="584"/>
        <v>478491.7</v>
      </c>
      <c r="AI543" s="22">
        <f t="shared" si="585"/>
        <v>4847.8999999999996</v>
      </c>
      <c r="AJ543" s="22">
        <f t="shared" si="586"/>
        <v>184060.4</v>
      </c>
      <c r="AK543" s="22">
        <f t="shared" si="608"/>
        <v>667400</v>
      </c>
      <c r="AL543" s="22">
        <f t="shared" si="609"/>
        <v>0</v>
      </c>
      <c r="AM543" s="22">
        <f t="shared" si="587"/>
        <v>0</v>
      </c>
      <c r="AN543" s="22">
        <f t="shared" si="588"/>
        <v>0</v>
      </c>
      <c r="AO543" s="22">
        <f t="shared" si="589"/>
        <v>0</v>
      </c>
      <c r="AP543" s="22">
        <f t="shared" si="590"/>
        <v>0</v>
      </c>
      <c r="AQ543" s="22">
        <f t="shared" si="610"/>
        <v>0</v>
      </c>
      <c r="AR543" s="17"/>
      <c r="AS543" s="17"/>
      <c r="AT543" s="17"/>
      <c r="AU543" s="17"/>
      <c r="AV543" s="17"/>
      <c r="AW543" s="50"/>
      <c r="AX543" s="17"/>
      <c r="AY543" s="17"/>
      <c r="AZ543" s="17"/>
      <c r="BA543" s="17"/>
      <c r="BB543" s="17"/>
      <c r="BC543" s="17"/>
    </row>
    <row r="544" spans="1:55" s="3" customFormat="1" hidden="1" x14ac:dyDescent="0.25">
      <c r="A544" s="50"/>
      <c r="B544" s="146" t="s">
        <v>168</v>
      </c>
      <c r="C544" s="52" t="s">
        <v>58</v>
      </c>
      <c r="D544" s="64"/>
      <c r="E544" s="79"/>
      <c r="F544" s="54"/>
      <c r="G544" s="66"/>
      <c r="H544" s="17"/>
      <c r="I544" s="80">
        <v>1</v>
      </c>
      <c r="J544" s="76">
        <v>1</v>
      </c>
      <c r="K544" s="66">
        <v>1</v>
      </c>
      <c r="L544" s="22">
        <v>11.2</v>
      </c>
      <c r="M544" s="28">
        <v>34038</v>
      </c>
      <c r="N544" s="87">
        <v>47000</v>
      </c>
      <c r="O544" s="60">
        <f t="shared" si="603"/>
        <v>0.98997000000000002</v>
      </c>
      <c r="P544" s="60">
        <v>1.0030000000000001E-2</v>
      </c>
      <c r="Q544" s="32">
        <f t="shared" si="604"/>
        <v>526400</v>
      </c>
      <c r="R544" s="32">
        <f t="shared" si="605"/>
        <v>377401.91</v>
      </c>
      <c r="S544" s="32">
        <f t="shared" si="606"/>
        <v>3823.69</v>
      </c>
      <c r="T544" s="32">
        <f t="shared" si="607"/>
        <v>145174.39999999999</v>
      </c>
      <c r="U544" s="88">
        <v>0</v>
      </c>
      <c r="V544" s="23">
        <v>44561</v>
      </c>
      <c r="W544" s="17" t="s">
        <v>59</v>
      </c>
      <c r="X544" s="17"/>
      <c r="Y544" s="17"/>
      <c r="Z544" s="17"/>
      <c r="AA544" s="17"/>
      <c r="AB544" s="17"/>
      <c r="AC544" s="17"/>
      <c r="AD544" s="22">
        <f t="shared" si="576"/>
        <v>11.2</v>
      </c>
      <c r="AE544" s="22">
        <f t="shared" si="583"/>
        <v>381225.6</v>
      </c>
      <c r="AF544" s="22"/>
      <c r="AG544" s="22"/>
      <c r="AH544" s="22">
        <f t="shared" si="584"/>
        <v>377401.91</v>
      </c>
      <c r="AI544" s="22">
        <f t="shared" si="585"/>
        <v>3823.69</v>
      </c>
      <c r="AJ544" s="22">
        <f t="shared" si="586"/>
        <v>145174.39999999999</v>
      </c>
      <c r="AK544" s="22">
        <f t="shared" si="608"/>
        <v>526400</v>
      </c>
      <c r="AL544" s="22">
        <f t="shared" si="609"/>
        <v>0</v>
      </c>
      <c r="AM544" s="22">
        <f t="shared" si="587"/>
        <v>0</v>
      </c>
      <c r="AN544" s="22">
        <f t="shared" si="588"/>
        <v>0</v>
      </c>
      <c r="AO544" s="22">
        <f t="shared" si="589"/>
        <v>0</v>
      </c>
      <c r="AP544" s="22">
        <f t="shared" si="590"/>
        <v>0</v>
      </c>
      <c r="AQ544" s="22">
        <f t="shared" si="610"/>
        <v>0</v>
      </c>
      <c r="AR544" s="17"/>
      <c r="AS544" s="17"/>
      <c r="AT544" s="17"/>
      <c r="AU544" s="17"/>
      <c r="AV544" s="17"/>
      <c r="AW544" s="50"/>
      <c r="AX544" s="17"/>
      <c r="AY544" s="17"/>
      <c r="AZ544" s="17"/>
      <c r="BA544" s="17"/>
      <c r="BB544" s="17"/>
      <c r="BC544" s="17"/>
    </row>
    <row r="545" spans="1:55" s="3" customFormat="1" hidden="1" x14ac:dyDescent="0.25">
      <c r="A545" s="50"/>
      <c r="B545" s="146" t="s">
        <v>208</v>
      </c>
      <c r="C545" s="52" t="s">
        <v>58</v>
      </c>
      <c r="D545" s="64"/>
      <c r="E545" s="79"/>
      <c r="F545" s="54"/>
      <c r="G545" s="66"/>
      <c r="H545" s="17"/>
      <c r="I545" s="80">
        <v>1</v>
      </c>
      <c r="J545" s="76">
        <v>1</v>
      </c>
      <c r="K545" s="66">
        <v>1</v>
      </c>
      <c r="L545" s="22">
        <v>17</v>
      </c>
      <c r="M545" s="28">
        <v>34038</v>
      </c>
      <c r="N545" s="87">
        <v>47000</v>
      </c>
      <c r="O545" s="60">
        <f t="shared" si="603"/>
        <v>0.98997000000000002</v>
      </c>
      <c r="P545" s="60">
        <v>1.0030000000000001E-2</v>
      </c>
      <c r="Q545" s="32">
        <f t="shared" si="604"/>
        <v>799000</v>
      </c>
      <c r="R545" s="32">
        <f t="shared" si="605"/>
        <v>572842.18000000005</v>
      </c>
      <c r="S545" s="32">
        <f t="shared" si="606"/>
        <v>5803.82</v>
      </c>
      <c r="T545" s="32">
        <f t="shared" si="607"/>
        <v>220354</v>
      </c>
      <c r="U545" s="88">
        <v>0</v>
      </c>
      <c r="V545" s="23">
        <v>44561</v>
      </c>
      <c r="W545" s="17" t="s">
        <v>59</v>
      </c>
      <c r="X545" s="17"/>
      <c r="Y545" s="17"/>
      <c r="Z545" s="17"/>
      <c r="AA545" s="17"/>
      <c r="AB545" s="17"/>
      <c r="AC545" s="17"/>
      <c r="AD545" s="22">
        <f t="shared" si="576"/>
        <v>17</v>
      </c>
      <c r="AE545" s="22">
        <f t="shared" si="583"/>
        <v>578646</v>
      </c>
      <c r="AF545" s="22"/>
      <c r="AG545" s="22"/>
      <c r="AH545" s="22">
        <f t="shared" si="584"/>
        <v>572842.18000000005</v>
      </c>
      <c r="AI545" s="22">
        <f t="shared" si="585"/>
        <v>5803.82</v>
      </c>
      <c r="AJ545" s="22">
        <f t="shared" si="586"/>
        <v>220354</v>
      </c>
      <c r="AK545" s="22">
        <f t="shared" si="608"/>
        <v>799000</v>
      </c>
      <c r="AL545" s="22">
        <f t="shared" si="609"/>
        <v>0</v>
      </c>
      <c r="AM545" s="22">
        <f t="shared" si="587"/>
        <v>0</v>
      </c>
      <c r="AN545" s="22">
        <f t="shared" si="588"/>
        <v>0</v>
      </c>
      <c r="AO545" s="22">
        <f t="shared" si="589"/>
        <v>0</v>
      </c>
      <c r="AP545" s="22">
        <f t="shared" si="590"/>
        <v>0</v>
      </c>
      <c r="AQ545" s="22">
        <f t="shared" si="610"/>
        <v>0</v>
      </c>
      <c r="AR545" s="17"/>
      <c r="AS545" s="17"/>
      <c r="AT545" s="17"/>
      <c r="AU545" s="17"/>
      <c r="AV545" s="17"/>
      <c r="AW545" s="50"/>
      <c r="AX545" s="17"/>
      <c r="AY545" s="17"/>
      <c r="AZ545" s="17"/>
      <c r="BA545" s="17"/>
      <c r="BB545" s="17"/>
      <c r="BC545" s="17"/>
    </row>
    <row r="546" spans="1:55" s="3" customFormat="1" hidden="1" x14ac:dyDescent="0.25">
      <c r="A546" s="50"/>
      <c r="B546" s="146" t="s">
        <v>69</v>
      </c>
      <c r="C546" s="52" t="s">
        <v>58</v>
      </c>
      <c r="D546" s="64"/>
      <c r="E546" s="79"/>
      <c r="F546" s="54"/>
      <c r="G546" s="66"/>
      <c r="H546" s="17"/>
      <c r="I546" s="80">
        <v>4</v>
      </c>
      <c r="J546" s="76">
        <v>1</v>
      </c>
      <c r="K546" s="66">
        <v>2</v>
      </c>
      <c r="L546" s="22">
        <v>31.5</v>
      </c>
      <c r="M546" s="28">
        <v>34038</v>
      </c>
      <c r="N546" s="87">
        <v>47000</v>
      </c>
      <c r="O546" s="60">
        <f t="shared" si="603"/>
        <v>0.98997000000000002</v>
      </c>
      <c r="P546" s="60">
        <v>1.0030000000000001E-2</v>
      </c>
      <c r="Q546" s="32">
        <f t="shared" si="604"/>
        <v>1480500</v>
      </c>
      <c r="R546" s="32">
        <f t="shared" si="605"/>
        <v>1061442.8600000001</v>
      </c>
      <c r="S546" s="32">
        <f t="shared" si="606"/>
        <v>10754.14</v>
      </c>
      <c r="T546" s="32">
        <f t="shared" si="607"/>
        <v>408303</v>
      </c>
      <c r="U546" s="88">
        <v>0</v>
      </c>
      <c r="V546" s="23">
        <v>44561</v>
      </c>
      <c r="W546" s="17" t="s">
        <v>59</v>
      </c>
      <c r="X546" s="17"/>
      <c r="Y546" s="17"/>
      <c r="Z546" s="17"/>
      <c r="AA546" s="17"/>
      <c r="AB546" s="17"/>
      <c r="AC546" s="17"/>
      <c r="AD546" s="22">
        <f t="shared" si="576"/>
        <v>31.5</v>
      </c>
      <c r="AE546" s="22">
        <f t="shared" si="583"/>
        <v>1072197</v>
      </c>
      <c r="AF546" s="22"/>
      <c r="AG546" s="22"/>
      <c r="AH546" s="22">
        <f t="shared" si="584"/>
        <v>1061442.8600000001</v>
      </c>
      <c r="AI546" s="22">
        <f t="shared" si="585"/>
        <v>10754.14</v>
      </c>
      <c r="AJ546" s="22">
        <f t="shared" si="586"/>
        <v>408303</v>
      </c>
      <c r="AK546" s="22">
        <f t="shared" si="608"/>
        <v>1480500</v>
      </c>
      <c r="AL546" s="22">
        <f t="shared" si="609"/>
        <v>0</v>
      </c>
      <c r="AM546" s="22">
        <f t="shared" si="587"/>
        <v>0</v>
      </c>
      <c r="AN546" s="22">
        <f t="shared" si="588"/>
        <v>0</v>
      </c>
      <c r="AO546" s="22">
        <f t="shared" si="589"/>
        <v>0</v>
      </c>
      <c r="AP546" s="22">
        <f t="shared" si="590"/>
        <v>0</v>
      </c>
      <c r="AQ546" s="22">
        <f t="shared" si="610"/>
        <v>0</v>
      </c>
      <c r="AR546" s="17"/>
      <c r="AS546" s="17"/>
      <c r="AT546" s="17"/>
      <c r="AU546" s="17"/>
      <c r="AV546" s="17"/>
      <c r="AW546" s="50"/>
      <c r="AX546" s="17"/>
      <c r="AY546" s="17"/>
      <c r="AZ546" s="17"/>
      <c r="BA546" s="17"/>
      <c r="BB546" s="17"/>
      <c r="BC546" s="17"/>
    </row>
    <row r="547" spans="1:55" s="3" customFormat="1" hidden="1" x14ac:dyDescent="0.25">
      <c r="A547" s="50"/>
      <c r="B547" s="146" t="s">
        <v>85</v>
      </c>
      <c r="C547" s="52" t="s">
        <v>58</v>
      </c>
      <c r="D547" s="64"/>
      <c r="E547" s="79"/>
      <c r="F547" s="54"/>
      <c r="G547" s="66"/>
      <c r="H547" s="17"/>
      <c r="I547" s="80">
        <v>1</v>
      </c>
      <c r="J547" s="76">
        <v>1</v>
      </c>
      <c r="K547" s="66">
        <v>2</v>
      </c>
      <c r="L547" s="22">
        <v>31.9</v>
      </c>
      <c r="M547" s="28">
        <v>34038</v>
      </c>
      <c r="N547" s="87">
        <v>47000</v>
      </c>
      <c r="O547" s="60">
        <f t="shared" si="603"/>
        <v>0.98997000000000002</v>
      </c>
      <c r="P547" s="60">
        <v>1.0030000000000001E-2</v>
      </c>
      <c r="Q547" s="32">
        <f t="shared" si="604"/>
        <v>1499300</v>
      </c>
      <c r="R547" s="32">
        <f t="shared" si="605"/>
        <v>1074921.5</v>
      </c>
      <c r="S547" s="32">
        <f t="shared" si="606"/>
        <v>10890.7</v>
      </c>
      <c r="T547" s="32">
        <f t="shared" si="607"/>
        <v>413487.8</v>
      </c>
      <c r="U547" s="88">
        <v>0</v>
      </c>
      <c r="V547" s="23">
        <v>44561</v>
      </c>
      <c r="W547" s="17" t="s">
        <v>59</v>
      </c>
      <c r="X547" s="17"/>
      <c r="Y547" s="17"/>
      <c r="Z547" s="17"/>
      <c r="AA547" s="17"/>
      <c r="AB547" s="17"/>
      <c r="AC547" s="17"/>
      <c r="AD547" s="22">
        <f t="shared" si="576"/>
        <v>31.9</v>
      </c>
      <c r="AE547" s="22">
        <f t="shared" si="583"/>
        <v>1085812.2</v>
      </c>
      <c r="AF547" s="22"/>
      <c r="AG547" s="22"/>
      <c r="AH547" s="22">
        <f t="shared" si="584"/>
        <v>1074921.5</v>
      </c>
      <c r="AI547" s="22">
        <f t="shared" si="585"/>
        <v>10890.7</v>
      </c>
      <c r="AJ547" s="22">
        <f t="shared" si="586"/>
        <v>413487.8</v>
      </c>
      <c r="AK547" s="22">
        <f t="shared" si="608"/>
        <v>1499300</v>
      </c>
      <c r="AL547" s="22">
        <f t="shared" si="609"/>
        <v>0</v>
      </c>
      <c r="AM547" s="22">
        <f t="shared" si="587"/>
        <v>0</v>
      </c>
      <c r="AN547" s="22">
        <f t="shared" si="588"/>
        <v>0</v>
      </c>
      <c r="AO547" s="22">
        <f t="shared" si="589"/>
        <v>0</v>
      </c>
      <c r="AP547" s="22">
        <f t="shared" si="590"/>
        <v>0</v>
      </c>
      <c r="AQ547" s="22">
        <f t="shared" si="610"/>
        <v>0</v>
      </c>
      <c r="AR547" s="17"/>
      <c r="AS547" s="17"/>
      <c r="AT547" s="17"/>
      <c r="AU547" s="17"/>
      <c r="AV547" s="17"/>
      <c r="AW547" s="50"/>
      <c r="AX547" s="17"/>
      <c r="AY547" s="17"/>
      <c r="AZ547" s="17"/>
      <c r="BA547" s="17"/>
      <c r="BB547" s="17"/>
      <c r="BC547" s="17"/>
    </row>
    <row r="548" spans="1:55" s="3" customFormat="1" hidden="1" x14ac:dyDescent="0.25">
      <c r="A548" s="50"/>
      <c r="B548" s="146" t="s">
        <v>70</v>
      </c>
      <c r="C548" s="52" t="s">
        <v>58</v>
      </c>
      <c r="D548" s="64"/>
      <c r="E548" s="79"/>
      <c r="F548" s="54"/>
      <c r="G548" s="66"/>
      <c r="H548" s="17"/>
      <c r="I548" s="80">
        <v>1</v>
      </c>
      <c r="J548" s="76">
        <v>1</v>
      </c>
      <c r="K548" s="66">
        <v>1</v>
      </c>
      <c r="L548" s="22">
        <v>41</v>
      </c>
      <c r="M548" s="28">
        <v>34038</v>
      </c>
      <c r="N548" s="87">
        <v>47000</v>
      </c>
      <c r="O548" s="60">
        <f t="shared" si="603"/>
        <v>0.98997000000000002</v>
      </c>
      <c r="P548" s="60">
        <v>1.0030000000000001E-2</v>
      </c>
      <c r="Q548" s="32">
        <f t="shared" si="604"/>
        <v>1927000</v>
      </c>
      <c r="R548" s="32">
        <f t="shared" si="605"/>
        <v>1381560.55</v>
      </c>
      <c r="S548" s="32">
        <f t="shared" si="606"/>
        <v>13997.45</v>
      </c>
      <c r="T548" s="32">
        <f t="shared" si="607"/>
        <v>531442</v>
      </c>
      <c r="U548" s="88">
        <v>0</v>
      </c>
      <c r="V548" s="23">
        <v>44561</v>
      </c>
      <c r="W548" s="17" t="s">
        <v>59</v>
      </c>
      <c r="X548" s="17"/>
      <c r="Y548" s="17"/>
      <c r="Z548" s="17"/>
      <c r="AA548" s="17"/>
      <c r="AB548" s="17"/>
      <c r="AC548" s="17"/>
      <c r="AD548" s="22">
        <f t="shared" si="576"/>
        <v>41</v>
      </c>
      <c r="AE548" s="22">
        <f t="shared" si="583"/>
        <v>1395558</v>
      </c>
      <c r="AF548" s="22"/>
      <c r="AG548" s="22"/>
      <c r="AH548" s="22">
        <f t="shared" si="584"/>
        <v>1381560.55</v>
      </c>
      <c r="AI548" s="22">
        <f t="shared" si="585"/>
        <v>13997.45</v>
      </c>
      <c r="AJ548" s="22">
        <f t="shared" si="586"/>
        <v>531442</v>
      </c>
      <c r="AK548" s="22">
        <f t="shared" si="608"/>
        <v>1927000</v>
      </c>
      <c r="AL548" s="22">
        <f t="shared" si="609"/>
        <v>0</v>
      </c>
      <c r="AM548" s="22">
        <f t="shared" si="587"/>
        <v>0</v>
      </c>
      <c r="AN548" s="22">
        <f t="shared" si="588"/>
        <v>0</v>
      </c>
      <c r="AO548" s="22">
        <f t="shared" si="589"/>
        <v>0</v>
      </c>
      <c r="AP548" s="22">
        <f t="shared" si="590"/>
        <v>0</v>
      </c>
      <c r="AQ548" s="22">
        <f t="shared" si="610"/>
        <v>0</v>
      </c>
      <c r="AR548" s="17"/>
      <c r="AS548" s="17"/>
      <c r="AT548" s="17"/>
      <c r="AU548" s="17"/>
      <c r="AV548" s="17"/>
      <c r="AW548" s="50"/>
      <c r="AX548" s="17"/>
      <c r="AY548" s="17"/>
      <c r="AZ548" s="17"/>
      <c r="BA548" s="17"/>
      <c r="BB548" s="17"/>
      <c r="BC548" s="17"/>
    </row>
    <row r="549" spans="1:55" s="3" customFormat="1" ht="15.75" hidden="1" customHeight="1" x14ac:dyDescent="0.25">
      <c r="A549" s="50"/>
      <c r="B549" s="146" t="s">
        <v>86</v>
      </c>
      <c r="C549" s="52"/>
      <c r="D549" s="17" t="s">
        <v>62</v>
      </c>
      <c r="E549" s="79"/>
      <c r="F549" s="54"/>
      <c r="G549" s="66"/>
      <c r="H549" s="17"/>
      <c r="I549" s="80">
        <v>3</v>
      </c>
      <c r="J549" s="76">
        <v>1</v>
      </c>
      <c r="K549" s="66">
        <v>1</v>
      </c>
      <c r="L549" s="22">
        <v>27.9</v>
      </c>
      <c r="M549" s="28">
        <v>34038</v>
      </c>
      <c r="N549" s="87">
        <v>47000</v>
      </c>
      <c r="O549" s="60">
        <f t="shared" si="603"/>
        <v>0.98997000000000002</v>
      </c>
      <c r="P549" s="60">
        <v>1.0030000000000001E-2</v>
      </c>
      <c r="Q549" s="32">
        <f t="shared" si="604"/>
        <v>1311300</v>
      </c>
      <c r="R549" s="32">
        <f t="shared" si="605"/>
        <v>940135.11</v>
      </c>
      <c r="S549" s="32">
        <f t="shared" si="606"/>
        <v>9525.09</v>
      </c>
      <c r="T549" s="32">
        <f t="shared" si="607"/>
        <v>361639.8</v>
      </c>
      <c r="U549" s="88">
        <v>0</v>
      </c>
      <c r="V549" s="23">
        <v>44561</v>
      </c>
      <c r="W549" s="17"/>
      <c r="X549" s="17" t="s">
        <v>59</v>
      </c>
      <c r="Y549" s="17"/>
      <c r="Z549" s="17"/>
      <c r="AA549" s="17"/>
      <c r="AB549" s="17"/>
      <c r="AC549" s="17"/>
      <c r="AD549" s="22">
        <f t="shared" si="576"/>
        <v>0</v>
      </c>
      <c r="AE549" s="22">
        <f t="shared" si="583"/>
        <v>0</v>
      </c>
      <c r="AF549" s="22"/>
      <c r="AG549" s="22"/>
      <c r="AH549" s="22">
        <f t="shared" si="584"/>
        <v>0</v>
      </c>
      <c r="AI549" s="22">
        <f t="shared" si="585"/>
        <v>0</v>
      </c>
      <c r="AJ549" s="22">
        <f t="shared" si="586"/>
        <v>0</v>
      </c>
      <c r="AK549" s="22">
        <f t="shared" si="608"/>
        <v>0</v>
      </c>
      <c r="AL549" s="22">
        <f t="shared" si="609"/>
        <v>27.9</v>
      </c>
      <c r="AM549" s="22">
        <f t="shared" si="587"/>
        <v>949660.2</v>
      </c>
      <c r="AN549" s="22">
        <f t="shared" si="588"/>
        <v>940135.11</v>
      </c>
      <c r="AO549" s="22">
        <f t="shared" si="589"/>
        <v>9525.09</v>
      </c>
      <c r="AP549" s="22">
        <f t="shared" si="590"/>
        <v>361639.8</v>
      </c>
      <c r="AQ549" s="22">
        <f t="shared" si="610"/>
        <v>1311300</v>
      </c>
      <c r="AR549" s="17"/>
      <c r="AS549" s="17"/>
      <c r="AT549" s="17"/>
      <c r="AU549" s="17"/>
      <c r="AV549" s="17"/>
      <c r="AW549" s="50"/>
      <c r="AX549" s="17"/>
      <c r="AY549" s="17"/>
      <c r="AZ549" s="17"/>
      <c r="BA549" s="17"/>
      <c r="BB549" s="17"/>
      <c r="BC549" s="17"/>
    </row>
    <row r="550" spans="1:55" s="3" customFormat="1" ht="15.75" hidden="1" customHeight="1" x14ac:dyDescent="0.25">
      <c r="A550" s="50"/>
      <c r="B550" s="146" t="s">
        <v>87</v>
      </c>
      <c r="C550" s="52"/>
      <c r="D550" s="17" t="s">
        <v>62</v>
      </c>
      <c r="E550" s="79"/>
      <c r="F550" s="54"/>
      <c r="G550" s="66"/>
      <c r="H550" s="17"/>
      <c r="I550" s="80">
        <v>2</v>
      </c>
      <c r="J550" s="76">
        <v>1</v>
      </c>
      <c r="K550" s="66">
        <v>1</v>
      </c>
      <c r="L550" s="22">
        <v>25.4</v>
      </c>
      <c r="M550" s="28">
        <v>34038</v>
      </c>
      <c r="N550" s="87">
        <v>47000</v>
      </c>
      <c r="O550" s="60">
        <f t="shared" si="603"/>
        <v>0.98997000000000002</v>
      </c>
      <c r="P550" s="60">
        <v>1.0030000000000001E-2</v>
      </c>
      <c r="Q550" s="32">
        <f t="shared" si="604"/>
        <v>1193800</v>
      </c>
      <c r="R550" s="32">
        <f t="shared" si="605"/>
        <v>855893.61</v>
      </c>
      <c r="S550" s="32">
        <f t="shared" si="606"/>
        <v>8671.59</v>
      </c>
      <c r="T550" s="32">
        <f t="shared" si="607"/>
        <v>329234.8</v>
      </c>
      <c r="U550" s="88">
        <v>0</v>
      </c>
      <c r="V550" s="23">
        <v>44561</v>
      </c>
      <c r="W550" s="17"/>
      <c r="X550" s="17" t="s">
        <v>59</v>
      </c>
      <c r="Y550" s="17"/>
      <c r="Z550" s="17"/>
      <c r="AA550" s="17"/>
      <c r="AB550" s="17"/>
      <c r="AC550" s="17"/>
      <c r="AD550" s="22">
        <f t="shared" si="576"/>
        <v>0</v>
      </c>
      <c r="AE550" s="22">
        <f t="shared" si="583"/>
        <v>0</v>
      </c>
      <c r="AF550" s="22"/>
      <c r="AG550" s="22"/>
      <c r="AH550" s="22">
        <f t="shared" si="584"/>
        <v>0</v>
      </c>
      <c r="AI550" s="22">
        <f t="shared" si="585"/>
        <v>0</v>
      </c>
      <c r="AJ550" s="22">
        <f t="shared" si="586"/>
        <v>0</v>
      </c>
      <c r="AK550" s="22">
        <f t="shared" si="608"/>
        <v>0</v>
      </c>
      <c r="AL550" s="22">
        <f t="shared" si="609"/>
        <v>25.4</v>
      </c>
      <c r="AM550" s="22">
        <f t="shared" si="587"/>
        <v>864565.2</v>
      </c>
      <c r="AN550" s="22">
        <f t="shared" si="588"/>
        <v>855893.61</v>
      </c>
      <c r="AO550" s="22">
        <f t="shared" si="589"/>
        <v>8671.59</v>
      </c>
      <c r="AP550" s="22">
        <f t="shared" si="590"/>
        <v>329234.8</v>
      </c>
      <c r="AQ550" s="22">
        <f t="shared" si="610"/>
        <v>1193800</v>
      </c>
      <c r="AR550" s="17"/>
      <c r="AS550" s="17"/>
      <c r="AT550" s="17"/>
      <c r="AU550" s="17"/>
      <c r="AV550" s="17"/>
      <c r="AW550" s="50"/>
      <c r="AX550" s="17"/>
      <c r="AY550" s="17"/>
      <c r="AZ550" s="17"/>
      <c r="BA550" s="17"/>
      <c r="BB550" s="17"/>
      <c r="BC550" s="17"/>
    </row>
    <row r="551" spans="1:55" s="61" customFormat="1" ht="31.5" x14ac:dyDescent="0.25">
      <c r="A551" s="50">
        <v>3</v>
      </c>
      <c r="B551" s="158" t="s">
        <v>209</v>
      </c>
      <c r="C551" s="52"/>
      <c r="D551" s="17"/>
      <c r="E551" s="76">
        <f t="shared" ref="E551:H551" si="611">E552+E553+E554+E555+E556+E557</f>
        <v>52</v>
      </c>
      <c r="F551" s="76">
        <f t="shared" si="611"/>
        <v>1915</v>
      </c>
      <c r="G551" s="76">
        <f t="shared" si="611"/>
        <v>5</v>
      </c>
      <c r="H551" s="76">
        <f t="shared" si="611"/>
        <v>214</v>
      </c>
      <c r="I551" s="76">
        <f>I552+I553+I554+I555+I556+I557</f>
        <v>144</v>
      </c>
      <c r="J551" s="76">
        <f t="shared" ref="J551:K551" si="612">J552+J553+J554+J555+J556+J557</f>
        <v>57</v>
      </c>
      <c r="K551" s="76">
        <f t="shared" si="612"/>
        <v>0</v>
      </c>
      <c r="L551" s="22">
        <f>AD551+AL551</f>
        <v>2129</v>
      </c>
      <c r="M551" s="17"/>
      <c r="N551" s="17"/>
      <c r="O551" s="17"/>
      <c r="P551" s="17"/>
      <c r="Q551" s="22">
        <f>AK551+AQ551</f>
        <v>98515067.980000004</v>
      </c>
      <c r="R551" s="22">
        <f t="shared" ref="R551:U551" si="613">R552+R553+R554+R555+R556+R557</f>
        <v>0</v>
      </c>
      <c r="S551" s="22">
        <f t="shared" si="613"/>
        <v>0</v>
      </c>
      <c r="T551" s="22">
        <f t="shared" ca="1" si="613"/>
        <v>27596098</v>
      </c>
      <c r="U551" s="22">
        <f t="shared" si="613"/>
        <v>0</v>
      </c>
      <c r="V551" s="17"/>
      <c r="W551" s="17"/>
      <c r="X551" s="17"/>
      <c r="Y551" s="17"/>
      <c r="Z551" s="17"/>
      <c r="AA551" s="17"/>
      <c r="AB551" s="17"/>
      <c r="AC551" s="17"/>
      <c r="AD551" s="22">
        <f t="shared" ref="AD551:AZ551" si="614">AD552+AD553+AD554+AD555+AD556+AD557</f>
        <v>1915</v>
      </c>
      <c r="AE551" s="22">
        <f t="shared" si="583"/>
        <v>65182770</v>
      </c>
      <c r="AF551" s="193">
        <f>Лист3!D6</f>
        <v>0.98999999995038801</v>
      </c>
      <c r="AG551" s="193">
        <f>Лист3!D7</f>
        <v>1.00000000496119E-2</v>
      </c>
      <c r="AH551" s="22">
        <f>AE551*AF551</f>
        <v>64530942.299999997</v>
      </c>
      <c r="AI551" s="22">
        <f>AE551*AG551</f>
        <v>651827.69999999995</v>
      </c>
      <c r="AJ551" s="22">
        <f t="shared" si="586"/>
        <v>23429890.949999999</v>
      </c>
      <c r="AK551" s="22">
        <v>88612660.950000003</v>
      </c>
      <c r="AL551" s="22">
        <f t="shared" si="614"/>
        <v>214</v>
      </c>
      <c r="AM551" s="22">
        <f t="shared" si="587"/>
        <v>7284132</v>
      </c>
      <c r="AN551" s="22">
        <f>AM551*AF551</f>
        <v>7211290.6799999997</v>
      </c>
      <c r="AO551" s="22">
        <f>AM551*AG551</f>
        <v>72841.320000000007</v>
      </c>
      <c r="AP551" s="22">
        <f t="shared" si="590"/>
        <v>2618275.0299999998</v>
      </c>
      <c r="AQ551" s="22">
        <v>9902407.0299999993</v>
      </c>
      <c r="AR551" s="22">
        <f t="shared" si="614"/>
        <v>0</v>
      </c>
      <c r="AS551" s="22">
        <f t="shared" si="614"/>
        <v>0</v>
      </c>
      <c r="AT551" s="22">
        <f t="shared" si="614"/>
        <v>0</v>
      </c>
      <c r="AU551" s="22">
        <f t="shared" si="614"/>
        <v>0</v>
      </c>
      <c r="AV551" s="22">
        <f t="shared" si="614"/>
        <v>0</v>
      </c>
      <c r="AW551" s="22">
        <f t="shared" si="614"/>
        <v>0</v>
      </c>
      <c r="AX551" s="22">
        <f t="shared" si="614"/>
        <v>0</v>
      </c>
      <c r="AY551" s="22">
        <f t="shared" si="614"/>
        <v>0</v>
      </c>
      <c r="AZ551" s="22">
        <f t="shared" si="614"/>
        <v>0</v>
      </c>
      <c r="BA551" s="17"/>
      <c r="BB551" s="17"/>
      <c r="BC551" s="17"/>
    </row>
    <row r="552" spans="1:55" s="3" customFormat="1" ht="15.75" hidden="1" customHeight="1" x14ac:dyDescent="0.25">
      <c r="A552" s="17">
        <v>1</v>
      </c>
      <c r="B552" s="18" t="s">
        <v>210</v>
      </c>
      <c r="C552" s="64"/>
      <c r="D552" s="64"/>
      <c r="E552" s="66">
        <v>6</v>
      </c>
      <c r="F552" s="86">
        <v>191</v>
      </c>
      <c r="G552" s="66">
        <v>1</v>
      </c>
      <c r="H552" s="59">
        <v>38.299999999999997</v>
      </c>
      <c r="I552" s="66">
        <v>13</v>
      </c>
      <c r="J552" s="66">
        <v>7</v>
      </c>
      <c r="K552" s="66"/>
      <c r="L552" s="22">
        <f t="shared" ref="L552:L558" si="615">AD552+AL552</f>
        <v>229.3</v>
      </c>
      <c r="M552" s="17"/>
      <c r="N552" s="17"/>
      <c r="O552" s="17"/>
      <c r="P552" s="17"/>
      <c r="Q552" s="22">
        <f t="shared" ref="Q552:Q558" ca="1" si="616">AK552+AQ552</f>
        <v>98515067.980000004</v>
      </c>
      <c r="R552" s="32">
        <f t="shared" ref="R552:R557" si="617">IF(N552&lt;M552,(L552*M552*O552)*N552/M552,L552*M552*O552)</f>
        <v>0</v>
      </c>
      <c r="S552" s="32">
        <f t="shared" ref="S552:S557" si="618">IF(N552&lt;M552,(L552*M552*P552)*N552/M552,L552*M552*P552)</f>
        <v>0</v>
      </c>
      <c r="T552" s="32">
        <f t="shared" ref="T552:T557" ca="1" si="619">Q552-R552-S552-U552</f>
        <v>2972186.6</v>
      </c>
      <c r="U552" s="88">
        <v>0</v>
      </c>
      <c r="V552" s="23">
        <v>44926</v>
      </c>
      <c r="W552" s="17"/>
      <c r="X552" s="50"/>
      <c r="Y552" s="17"/>
      <c r="Z552" s="17"/>
      <c r="AA552" s="17"/>
      <c r="AB552" s="17"/>
      <c r="AC552" s="17"/>
      <c r="AD552" s="89">
        <v>191</v>
      </c>
      <c r="AE552" s="22">
        <f t="shared" si="583"/>
        <v>6501258</v>
      </c>
      <c r="AF552" s="22"/>
      <c r="AG552" s="22"/>
      <c r="AH552" s="22">
        <f t="shared" si="584"/>
        <v>6436050.3799999999</v>
      </c>
      <c r="AI552" s="22">
        <f t="shared" si="585"/>
        <v>65207.62</v>
      </c>
      <c r="AJ552" s="22">
        <f t="shared" ca="1" si="586"/>
        <v>2475742</v>
      </c>
      <c r="AK552" s="22">
        <f ca="1">AD552/L552*Q552</f>
        <v>8977000</v>
      </c>
      <c r="AL552" s="89">
        <v>38.299999999999997</v>
      </c>
      <c r="AM552" s="22">
        <f t="shared" si="587"/>
        <v>1303655.3999999999</v>
      </c>
      <c r="AN552" s="22">
        <f t="shared" si="588"/>
        <v>1290579.74</v>
      </c>
      <c r="AO552" s="22">
        <f t="shared" si="589"/>
        <v>13075.66</v>
      </c>
      <c r="AP552" s="22">
        <f t="shared" ca="1" si="590"/>
        <v>496444.6</v>
      </c>
      <c r="AQ552" s="22">
        <f t="shared" ref="AQ552:AQ557" ca="1" si="620">AL552/L552*Q552</f>
        <v>1800100</v>
      </c>
      <c r="AR552" s="17"/>
      <c r="AS552" s="17"/>
      <c r="AT552" s="17"/>
      <c r="AU552" s="17"/>
      <c r="AV552" s="17"/>
      <c r="AW552" s="50"/>
      <c r="AX552" s="17"/>
      <c r="AY552" s="17"/>
      <c r="AZ552" s="17"/>
      <c r="BA552" s="17"/>
      <c r="BB552" s="17"/>
      <c r="BC552" s="17"/>
    </row>
    <row r="553" spans="1:55" s="3" customFormat="1" ht="15.75" hidden="1" customHeight="1" x14ac:dyDescent="0.25">
      <c r="A553" s="17">
        <v>2</v>
      </c>
      <c r="B553" s="18" t="s">
        <v>211</v>
      </c>
      <c r="C553" s="17"/>
      <c r="D553" s="17"/>
      <c r="E553" s="53">
        <v>9</v>
      </c>
      <c r="F553" s="53">
        <v>377.5</v>
      </c>
      <c r="G553" s="53">
        <v>0</v>
      </c>
      <c r="H553" s="53">
        <v>0</v>
      </c>
      <c r="I553" s="90">
        <v>24</v>
      </c>
      <c r="J553" s="66">
        <f t="shared" ref="J553:J557" si="621">E553+G553</f>
        <v>9</v>
      </c>
      <c r="K553" s="66"/>
      <c r="L553" s="22">
        <f t="shared" si="615"/>
        <v>377.5</v>
      </c>
      <c r="M553" s="17"/>
      <c r="N553" s="17"/>
      <c r="O553" s="17"/>
      <c r="P553" s="17"/>
      <c r="Q553" s="22">
        <f t="shared" ca="1" si="616"/>
        <v>98515067.980000004</v>
      </c>
      <c r="R553" s="32">
        <f t="shared" si="617"/>
        <v>0</v>
      </c>
      <c r="S553" s="32">
        <f t="shared" si="618"/>
        <v>0</v>
      </c>
      <c r="T553" s="32">
        <f t="shared" ca="1" si="619"/>
        <v>4893155</v>
      </c>
      <c r="U553" s="88">
        <v>0</v>
      </c>
      <c r="V553" s="23">
        <v>44926</v>
      </c>
      <c r="W553" s="17"/>
      <c r="X553" s="50"/>
      <c r="Y553" s="17"/>
      <c r="Z553" s="17"/>
      <c r="AA553" s="17"/>
      <c r="AB553" s="17"/>
      <c r="AC553" s="17"/>
      <c r="AD553" s="91">
        <v>377.5</v>
      </c>
      <c r="AE553" s="22">
        <f t="shared" si="583"/>
        <v>12849345</v>
      </c>
      <c r="AF553" s="22"/>
      <c r="AG553" s="22"/>
      <c r="AH553" s="22">
        <f t="shared" si="584"/>
        <v>12720466.07</v>
      </c>
      <c r="AI553" s="22">
        <f t="shared" si="585"/>
        <v>128878.93</v>
      </c>
      <c r="AJ553" s="22">
        <f t="shared" ca="1" si="586"/>
        <v>4893155</v>
      </c>
      <c r="AK553" s="22">
        <f t="shared" ref="AK553:AK616" ca="1" si="622">AD553/L553*Q553</f>
        <v>17742500</v>
      </c>
      <c r="AL553" s="92">
        <v>0</v>
      </c>
      <c r="AM553" s="22">
        <f t="shared" si="587"/>
        <v>0</v>
      </c>
      <c r="AN553" s="22">
        <f t="shared" si="588"/>
        <v>0</v>
      </c>
      <c r="AO553" s="22">
        <f t="shared" si="589"/>
        <v>0</v>
      </c>
      <c r="AP553" s="22">
        <f t="shared" ca="1" si="590"/>
        <v>0</v>
      </c>
      <c r="AQ553" s="22">
        <f t="shared" ca="1" si="620"/>
        <v>0</v>
      </c>
      <c r="AR553" s="17"/>
      <c r="AS553" s="17"/>
      <c r="AT553" s="17"/>
      <c r="AU553" s="17"/>
      <c r="AV553" s="17"/>
      <c r="AW553" s="50"/>
      <c r="AX553" s="17"/>
      <c r="AY553" s="17"/>
      <c r="AZ553" s="17"/>
      <c r="BA553" s="17"/>
      <c r="BB553" s="17"/>
      <c r="BC553" s="17"/>
    </row>
    <row r="554" spans="1:55" s="3" customFormat="1" ht="15.75" hidden="1" customHeight="1" x14ac:dyDescent="0.25">
      <c r="A554" s="17">
        <v>3</v>
      </c>
      <c r="B554" s="18" t="s">
        <v>212</v>
      </c>
      <c r="C554" s="64"/>
      <c r="D554" s="93"/>
      <c r="E554" s="90">
        <v>12</v>
      </c>
      <c r="F554" s="94">
        <v>468.1</v>
      </c>
      <c r="G554" s="66">
        <v>1</v>
      </c>
      <c r="H554" s="66">
        <v>46.2</v>
      </c>
      <c r="I554" s="90">
        <v>33</v>
      </c>
      <c r="J554" s="95">
        <f t="shared" si="621"/>
        <v>13</v>
      </c>
      <c r="K554" s="66"/>
      <c r="L554" s="22">
        <f t="shared" si="615"/>
        <v>514.29999999999995</v>
      </c>
      <c r="M554" s="17"/>
      <c r="N554" s="17"/>
      <c r="O554" s="17"/>
      <c r="P554" s="17"/>
      <c r="Q554" s="22">
        <f t="shared" ca="1" si="616"/>
        <v>98515067.980000004</v>
      </c>
      <c r="R554" s="32">
        <f t="shared" si="617"/>
        <v>0</v>
      </c>
      <c r="S554" s="32">
        <f t="shared" si="618"/>
        <v>0</v>
      </c>
      <c r="T554" s="32">
        <f t="shared" ca="1" si="619"/>
        <v>6666356.5999999996</v>
      </c>
      <c r="U554" s="88">
        <v>0</v>
      </c>
      <c r="V554" s="23">
        <v>44926</v>
      </c>
      <c r="W554" s="17"/>
      <c r="X554" s="50"/>
      <c r="Y554" s="17"/>
      <c r="Z554" s="17"/>
      <c r="AA554" s="96"/>
      <c r="AB554" s="96"/>
      <c r="AC554" s="96"/>
      <c r="AD554" s="97">
        <v>468.1</v>
      </c>
      <c r="AE554" s="22">
        <f t="shared" si="583"/>
        <v>15933187.800000001</v>
      </c>
      <c r="AF554" s="22"/>
      <c r="AG554" s="22"/>
      <c r="AH554" s="22">
        <f t="shared" si="584"/>
        <v>15773377.93</v>
      </c>
      <c r="AI554" s="22">
        <f t="shared" si="585"/>
        <v>159809.87</v>
      </c>
      <c r="AJ554" s="22">
        <f t="shared" ca="1" si="586"/>
        <v>6067512.2000000002</v>
      </c>
      <c r="AK554" s="22">
        <f t="shared" ca="1" si="622"/>
        <v>22000700</v>
      </c>
      <c r="AL554" s="89">
        <v>46.2</v>
      </c>
      <c r="AM554" s="22">
        <f t="shared" si="587"/>
        <v>1572555.6</v>
      </c>
      <c r="AN554" s="22">
        <f t="shared" si="588"/>
        <v>1556782.87</v>
      </c>
      <c r="AO554" s="22">
        <f t="shared" si="589"/>
        <v>15772.73</v>
      </c>
      <c r="AP554" s="22">
        <f t="shared" ca="1" si="590"/>
        <v>598844.4</v>
      </c>
      <c r="AQ554" s="22">
        <f t="shared" ca="1" si="620"/>
        <v>2171400</v>
      </c>
      <c r="AR554" s="96"/>
      <c r="AS554" s="96"/>
      <c r="AT554" s="96"/>
      <c r="AU554" s="96"/>
      <c r="AV554" s="96"/>
      <c r="AW554" s="17"/>
      <c r="AX554" s="17"/>
      <c r="AY554" s="17"/>
      <c r="AZ554" s="17"/>
      <c r="BA554" s="17"/>
      <c r="BB554" s="17"/>
      <c r="BC554" s="17"/>
    </row>
    <row r="555" spans="1:55" s="3" customFormat="1" ht="15.75" hidden="1" customHeight="1" x14ac:dyDescent="0.25">
      <c r="A555" s="17">
        <v>4</v>
      </c>
      <c r="B555" s="18" t="s">
        <v>213</v>
      </c>
      <c r="C555" s="17"/>
      <c r="D555" s="77"/>
      <c r="E555" s="53">
        <v>9</v>
      </c>
      <c r="F555" s="53">
        <v>383.3</v>
      </c>
      <c r="G555" s="53">
        <v>1</v>
      </c>
      <c r="H555" s="53">
        <v>32.6</v>
      </c>
      <c r="I555" s="90">
        <v>23</v>
      </c>
      <c r="J555" s="66">
        <v>10</v>
      </c>
      <c r="K555" s="66"/>
      <c r="L555" s="22">
        <f t="shared" si="615"/>
        <v>415.9</v>
      </c>
      <c r="M555" s="17"/>
      <c r="N555" s="17"/>
      <c r="O555" s="17"/>
      <c r="P555" s="17"/>
      <c r="Q555" s="22">
        <f t="shared" ca="1" si="616"/>
        <v>98515067.980000004</v>
      </c>
      <c r="R555" s="32">
        <f t="shared" si="617"/>
        <v>0</v>
      </c>
      <c r="S555" s="32">
        <f t="shared" si="618"/>
        <v>0</v>
      </c>
      <c r="T555" s="32">
        <f t="shared" ca="1" si="619"/>
        <v>5390895.7999999998</v>
      </c>
      <c r="U555" s="88">
        <v>0</v>
      </c>
      <c r="V555" s="23">
        <v>44926</v>
      </c>
      <c r="W555" s="17"/>
      <c r="X555" s="50"/>
      <c r="Y555" s="17"/>
      <c r="Z555" s="17"/>
      <c r="AA555" s="17"/>
      <c r="AB555" s="17"/>
      <c r="AC555" s="17"/>
      <c r="AD555" s="98">
        <v>383.3</v>
      </c>
      <c r="AE555" s="22">
        <f t="shared" si="583"/>
        <v>13046765.4</v>
      </c>
      <c r="AF555" s="22"/>
      <c r="AG555" s="22"/>
      <c r="AH555" s="22">
        <f t="shared" si="584"/>
        <v>12915906.34</v>
      </c>
      <c r="AI555" s="22">
        <f t="shared" si="585"/>
        <v>130859.06</v>
      </c>
      <c r="AJ555" s="22">
        <f t="shared" ca="1" si="586"/>
        <v>4968334.5999999996</v>
      </c>
      <c r="AK555" s="22">
        <f t="shared" ca="1" si="622"/>
        <v>18015100</v>
      </c>
      <c r="AL555" s="99">
        <v>32.6</v>
      </c>
      <c r="AM555" s="22">
        <f t="shared" si="587"/>
        <v>1109638.8</v>
      </c>
      <c r="AN555" s="22">
        <f t="shared" si="588"/>
        <v>1098509.1200000001</v>
      </c>
      <c r="AO555" s="22">
        <f t="shared" si="589"/>
        <v>11129.68</v>
      </c>
      <c r="AP555" s="22">
        <f t="shared" ca="1" si="590"/>
        <v>422561.2</v>
      </c>
      <c r="AQ555" s="22">
        <f t="shared" ca="1" si="620"/>
        <v>1532200</v>
      </c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</row>
    <row r="556" spans="1:55" s="3" customFormat="1" ht="15.75" hidden="1" customHeight="1" x14ac:dyDescent="0.25">
      <c r="A556" s="17">
        <v>5</v>
      </c>
      <c r="B556" s="18" t="s">
        <v>214</v>
      </c>
      <c r="C556" s="17"/>
      <c r="D556" s="77" t="s">
        <v>84</v>
      </c>
      <c r="E556" s="90">
        <v>10</v>
      </c>
      <c r="F556" s="94">
        <v>277.60000000000002</v>
      </c>
      <c r="G556" s="66">
        <v>0</v>
      </c>
      <c r="H556" s="66">
        <v>0</v>
      </c>
      <c r="I556" s="90">
        <v>26</v>
      </c>
      <c r="J556" s="95">
        <f t="shared" ref="J556" si="623">E556+G556</f>
        <v>10</v>
      </c>
      <c r="K556" s="66"/>
      <c r="L556" s="22">
        <f t="shared" si="615"/>
        <v>277.60000000000002</v>
      </c>
      <c r="M556" s="17"/>
      <c r="N556" s="17"/>
      <c r="O556" s="17"/>
      <c r="P556" s="17"/>
      <c r="Q556" s="22">
        <f t="shared" ca="1" si="616"/>
        <v>98515067.980000004</v>
      </c>
      <c r="R556" s="32">
        <f t="shared" si="617"/>
        <v>0</v>
      </c>
      <c r="S556" s="32">
        <f t="shared" si="618"/>
        <v>0</v>
      </c>
      <c r="T556" s="32">
        <f t="shared" ca="1" si="619"/>
        <v>3598251.2</v>
      </c>
      <c r="U556" s="88">
        <v>0</v>
      </c>
      <c r="V556" s="23">
        <v>44926</v>
      </c>
      <c r="W556" s="17"/>
      <c r="X556" s="50"/>
      <c r="Y556" s="17"/>
      <c r="Z556" s="17"/>
      <c r="AA556" s="17"/>
      <c r="AB556" s="17"/>
      <c r="AC556" s="17"/>
      <c r="AD556" s="97">
        <v>277.60000000000002</v>
      </c>
      <c r="AE556" s="22">
        <f t="shared" si="583"/>
        <v>9448948.8000000007</v>
      </c>
      <c r="AF556" s="22"/>
      <c r="AG556" s="22"/>
      <c r="AH556" s="22">
        <f t="shared" si="584"/>
        <v>9354175.8399999999</v>
      </c>
      <c r="AI556" s="22">
        <f t="shared" si="585"/>
        <v>94772.96</v>
      </c>
      <c r="AJ556" s="22">
        <f t="shared" ca="1" si="586"/>
        <v>3598251.2</v>
      </c>
      <c r="AK556" s="22">
        <f t="shared" ca="1" si="622"/>
        <v>13047200</v>
      </c>
      <c r="AL556" s="89">
        <v>0</v>
      </c>
      <c r="AM556" s="22">
        <f t="shared" si="587"/>
        <v>0</v>
      </c>
      <c r="AN556" s="22">
        <f t="shared" si="588"/>
        <v>0</v>
      </c>
      <c r="AO556" s="22">
        <f t="shared" si="589"/>
        <v>0</v>
      </c>
      <c r="AP556" s="22">
        <f t="shared" ca="1" si="590"/>
        <v>0</v>
      </c>
      <c r="AQ556" s="22">
        <f t="shared" ca="1" si="620"/>
        <v>0</v>
      </c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</row>
    <row r="557" spans="1:55" s="3" customFormat="1" ht="15.75" hidden="1" customHeight="1" x14ac:dyDescent="0.25">
      <c r="A557" s="177">
        <v>6</v>
      </c>
      <c r="B557" s="100" t="s">
        <v>215</v>
      </c>
      <c r="C557" s="178"/>
      <c r="D557" s="101"/>
      <c r="E557" s="102">
        <v>6</v>
      </c>
      <c r="F557" s="98">
        <v>217.5</v>
      </c>
      <c r="G557" s="102">
        <v>2</v>
      </c>
      <c r="H557" s="103">
        <v>96.9</v>
      </c>
      <c r="I557" s="104">
        <v>25</v>
      </c>
      <c r="J557" s="105">
        <f t="shared" si="621"/>
        <v>8</v>
      </c>
      <c r="K557" s="105"/>
      <c r="L557" s="22">
        <f t="shared" si="615"/>
        <v>314.39999999999998</v>
      </c>
      <c r="M557" s="17"/>
      <c r="N557" s="17"/>
      <c r="O557" s="17"/>
      <c r="P557" s="17"/>
      <c r="Q557" s="22">
        <f t="shared" ca="1" si="616"/>
        <v>98515067.980000004</v>
      </c>
      <c r="R557" s="32">
        <f t="shared" si="617"/>
        <v>0</v>
      </c>
      <c r="S557" s="32">
        <f t="shared" si="618"/>
        <v>0</v>
      </c>
      <c r="T557" s="32">
        <f t="shared" ca="1" si="619"/>
        <v>4075252.8</v>
      </c>
      <c r="U557" s="88">
        <v>0</v>
      </c>
      <c r="V557" s="23">
        <v>44926</v>
      </c>
      <c r="W557" s="17"/>
      <c r="X557" s="50"/>
      <c r="Y557" s="17"/>
      <c r="Z557" s="17"/>
      <c r="AA557" s="17"/>
      <c r="AB557" s="17"/>
      <c r="AC557" s="17"/>
      <c r="AD557" s="106">
        <v>217.5</v>
      </c>
      <c r="AE557" s="22">
        <f t="shared" si="583"/>
        <v>7403265</v>
      </c>
      <c r="AF557" s="22"/>
      <c r="AG557" s="22"/>
      <c r="AH557" s="22">
        <f t="shared" si="584"/>
        <v>7329010.25</v>
      </c>
      <c r="AI557" s="22">
        <f t="shared" si="585"/>
        <v>74254.75</v>
      </c>
      <c r="AJ557" s="22">
        <f t="shared" ca="1" si="586"/>
        <v>2819235</v>
      </c>
      <c r="AK557" s="22">
        <f t="shared" ca="1" si="622"/>
        <v>10222500</v>
      </c>
      <c r="AL557" s="107">
        <v>96.9</v>
      </c>
      <c r="AM557" s="22">
        <f t="shared" si="587"/>
        <v>3298282.2</v>
      </c>
      <c r="AN557" s="22">
        <f t="shared" si="588"/>
        <v>3265200.43</v>
      </c>
      <c r="AO557" s="22">
        <f t="shared" si="589"/>
        <v>33081.769999999997</v>
      </c>
      <c r="AP557" s="22">
        <f t="shared" ca="1" si="590"/>
        <v>1256017.8</v>
      </c>
      <c r="AQ557" s="22">
        <f t="shared" ca="1" si="620"/>
        <v>4554300</v>
      </c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</row>
    <row r="558" spans="1:55" s="3" customFormat="1" ht="31.5" x14ac:dyDescent="0.25">
      <c r="A558" s="161">
        <v>4</v>
      </c>
      <c r="B558" s="158" t="s">
        <v>216</v>
      </c>
      <c r="C558" s="52"/>
      <c r="D558" s="17"/>
      <c r="E558" s="76">
        <f>SUM(E559:E605)</f>
        <v>426</v>
      </c>
      <c r="F558" s="22">
        <f t="shared" ref="F558:K558" si="624">SUM(F559:F605)</f>
        <v>16622.8</v>
      </c>
      <c r="G558" s="76">
        <f t="shared" si="624"/>
        <v>93</v>
      </c>
      <c r="H558" s="22">
        <f t="shared" si="624"/>
        <v>3421.82</v>
      </c>
      <c r="I558" s="76">
        <f t="shared" si="624"/>
        <v>1287</v>
      </c>
      <c r="J558" s="76">
        <f t="shared" si="624"/>
        <v>521</v>
      </c>
      <c r="K558" s="76">
        <f t="shared" si="624"/>
        <v>2</v>
      </c>
      <c r="L558" s="22">
        <f t="shared" si="615"/>
        <v>20044.62</v>
      </c>
      <c r="M558" s="17"/>
      <c r="N558" s="17"/>
      <c r="O558" s="17"/>
      <c r="P558" s="17"/>
      <c r="Q558" s="22">
        <f t="shared" si="616"/>
        <v>927523298.14999998</v>
      </c>
      <c r="R558" s="22">
        <f t="shared" ref="R558:U558" si="625">SUM(R559:R605)</f>
        <v>0</v>
      </c>
      <c r="S558" s="22">
        <f t="shared" si="625"/>
        <v>0</v>
      </c>
      <c r="T558" s="22">
        <f t="shared" ca="1" si="625"/>
        <v>259818364.44</v>
      </c>
      <c r="U558" s="22">
        <f t="shared" si="625"/>
        <v>0</v>
      </c>
      <c r="V558" s="64"/>
      <c r="W558" s="17"/>
      <c r="X558" s="50"/>
      <c r="Y558" s="17"/>
      <c r="Z558" s="17"/>
      <c r="AA558" s="17"/>
      <c r="AB558" s="17"/>
      <c r="AC558" s="17"/>
      <c r="AD558" s="22">
        <f t="shared" ref="AD558" si="626">SUM(AD559:AD605)</f>
        <v>16622.8</v>
      </c>
      <c r="AE558" s="22">
        <f t="shared" si="583"/>
        <v>565806866.39999998</v>
      </c>
      <c r="AF558" s="191">
        <f>Лист3!E6</f>
        <v>0.99000000000295996</v>
      </c>
      <c r="AG558" s="191">
        <f>Лист3!E7</f>
        <v>9.9999999970398195E-3</v>
      </c>
      <c r="AH558" s="22">
        <f>AE558*AF558</f>
        <v>560148797.74000001</v>
      </c>
      <c r="AI558" s="22">
        <f>AE558*AG558</f>
        <v>5658068.6600000001</v>
      </c>
      <c r="AJ558" s="22">
        <f t="shared" si="586"/>
        <v>203378794.41999999</v>
      </c>
      <c r="AK558" s="22">
        <v>769185660.82000005</v>
      </c>
      <c r="AL558" s="22">
        <f t="shared" ref="AL558" si="627">SUM(AL559:AL605)</f>
        <v>3421.82</v>
      </c>
      <c r="AM558" s="22">
        <f t="shared" si="587"/>
        <v>116471909.16</v>
      </c>
      <c r="AN558" s="22">
        <f>AM558*AF558</f>
        <v>115307190.06999999</v>
      </c>
      <c r="AO558" s="22">
        <f>AM558*AG558</f>
        <v>1164719.0900000001</v>
      </c>
      <c r="AP558" s="22">
        <f t="shared" si="590"/>
        <v>41865728.170000002</v>
      </c>
      <c r="AQ558" s="22">
        <v>158337637.33000001</v>
      </c>
      <c r="AR558" s="22">
        <f t="shared" ref="AR558:AZ558" si="628">SUM(AR559:AR605)</f>
        <v>0</v>
      </c>
      <c r="AS558" s="22">
        <f t="shared" si="628"/>
        <v>0</v>
      </c>
      <c r="AT558" s="22">
        <f t="shared" si="628"/>
        <v>0</v>
      </c>
      <c r="AU558" s="22">
        <f t="shared" si="628"/>
        <v>0</v>
      </c>
      <c r="AV558" s="22">
        <f t="shared" si="628"/>
        <v>0</v>
      </c>
      <c r="AW558" s="22">
        <f t="shared" si="628"/>
        <v>0</v>
      </c>
      <c r="AX558" s="22">
        <f t="shared" si="628"/>
        <v>0</v>
      </c>
      <c r="AY558" s="22">
        <f t="shared" si="628"/>
        <v>0</v>
      </c>
      <c r="AZ558" s="22">
        <f t="shared" si="628"/>
        <v>0</v>
      </c>
      <c r="BA558" s="17"/>
      <c r="BB558" s="17"/>
      <c r="BC558" s="17"/>
    </row>
    <row r="559" spans="1:55" s="3" customFormat="1" ht="15.75" hidden="1" customHeight="1" x14ac:dyDescent="0.25">
      <c r="A559" s="17">
        <v>1</v>
      </c>
      <c r="B559" s="51" t="s">
        <v>217</v>
      </c>
      <c r="C559" s="17"/>
      <c r="D559" s="22"/>
      <c r="E559" s="57">
        <v>2</v>
      </c>
      <c r="F559" s="58">
        <v>107.5</v>
      </c>
      <c r="G559" s="17">
        <v>4</v>
      </c>
      <c r="H559" s="17">
        <v>173.2</v>
      </c>
      <c r="I559" s="57">
        <v>14</v>
      </c>
      <c r="J559" s="76">
        <f t="shared" ref="J559:J605" si="629">E559+G559</f>
        <v>6</v>
      </c>
      <c r="K559" s="64"/>
      <c r="L559" s="22">
        <f t="shared" ref="L559:L606" si="630">AD559+AL559</f>
        <v>280.7</v>
      </c>
      <c r="M559" s="17"/>
      <c r="N559" s="17"/>
      <c r="O559" s="17"/>
      <c r="P559" s="17"/>
      <c r="Q559" s="22">
        <f t="shared" ref="Q559:Q606" ca="1" si="631">AK559+AQ559</f>
        <v>927523298.14999998</v>
      </c>
      <c r="R559" s="32">
        <f t="shared" ref="R559:R605" si="632">IF(N559&lt;M559,(L559*M559*O559)*N559/M559,L559*M559*O559)</f>
        <v>0</v>
      </c>
      <c r="S559" s="32">
        <f t="shared" ref="S559:S605" si="633">IF(N559&lt;M559,(L559*M559*P559)*N559/M559,L559*M559*P559)</f>
        <v>0</v>
      </c>
      <c r="T559" s="32">
        <f t="shared" ref="T559:T605" ca="1" si="634">Q559-R559-S559-U559</f>
        <v>3638433.4</v>
      </c>
      <c r="U559" s="88">
        <v>0</v>
      </c>
      <c r="V559" s="23">
        <v>45291</v>
      </c>
      <c r="W559" s="17"/>
      <c r="X559" s="17"/>
      <c r="Y559" s="17"/>
      <c r="Z559" s="17"/>
      <c r="AA559" s="17"/>
      <c r="AB559" s="17"/>
      <c r="AC559" s="17"/>
      <c r="AD559" s="58">
        <f>F559</f>
        <v>107.5</v>
      </c>
      <c r="AE559" s="22">
        <f t="shared" si="583"/>
        <v>3659085</v>
      </c>
      <c r="AF559" s="22"/>
      <c r="AG559" s="22"/>
      <c r="AH559" s="22">
        <f t="shared" si="584"/>
        <v>3622384.38</v>
      </c>
      <c r="AI559" s="22">
        <f t="shared" si="585"/>
        <v>36700.620000000003</v>
      </c>
      <c r="AJ559" s="22">
        <f t="shared" ca="1" si="586"/>
        <v>1393415</v>
      </c>
      <c r="AK559" s="22">
        <f t="shared" ca="1" si="622"/>
        <v>5052500</v>
      </c>
      <c r="AL559" s="17">
        <f t="shared" ref="AL559:AL605" si="635">H559</f>
        <v>173.2</v>
      </c>
      <c r="AM559" s="22">
        <f t="shared" si="587"/>
        <v>5895381.5999999996</v>
      </c>
      <c r="AN559" s="22">
        <f t="shared" si="588"/>
        <v>5836250.9199999999</v>
      </c>
      <c r="AO559" s="22">
        <f t="shared" si="589"/>
        <v>59130.68</v>
      </c>
      <c r="AP559" s="22">
        <f t="shared" ca="1" si="590"/>
        <v>2245018.4</v>
      </c>
      <c r="AQ559" s="22">
        <f t="shared" ref="AQ559:AQ605" ca="1" si="636">AL559/L559*Q559</f>
        <v>8140400</v>
      </c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</row>
    <row r="560" spans="1:55" s="3" customFormat="1" ht="15.75" hidden="1" customHeight="1" x14ac:dyDescent="0.25">
      <c r="A560" s="17">
        <v>2</v>
      </c>
      <c r="B560" s="51" t="s">
        <v>218</v>
      </c>
      <c r="C560" s="17"/>
      <c r="D560" s="22"/>
      <c r="E560" s="57">
        <v>9</v>
      </c>
      <c r="F560" s="58">
        <v>410.2</v>
      </c>
      <c r="G560" s="17">
        <v>2</v>
      </c>
      <c r="H560" s="17">
        <v>72.7</v>
      </c>
      <c r="I560" s="57">
        <v>35</v>
      </c>
      <c r="J560" s="76">
        <f t="shared" si="629"/>
        <v>11</v>
      </c>
      <c r="K560" s="64"/>
      <c r="L560" s="22">
        <f t="shared" si="630"/>
        <v>482.9</v>
      </c>
      <c r="M560" s="17"/>
      <c r="N560" s="17"/>
      <c r="O560" s="17"/>
      <c r="P560" s="17"/>
      <c r="Q560" s="22">
        <f t="shared" ca="1" si="631"/>
        <v>927523298.14999998</v>
      </c>
      <c r="R560" s="32">
        <f t="shared" si="632"/>
        <v>0</v>
      </c>
      <c r="S560" s="32">
        <f t="shared" si="633"/>
        <v>0</v>
      </c>
      <c r="T560" s="32">
        <f t="shared" ca="1" si="634"/>
        <v>6259349.7999999998</v>
      </c>
      <c r="U560" s="88">
        <v>0</v>
      </c>
      <c r="V560" s="23">
        <v>45291</v>
      </c>
      <c r="W560" s="17"/>
      <c r="X560" s="17"/>
      <c r="Y560" s="17"/>
      <c r="Z560" s="17"/>
      <c r="AA560" s="17"/>
      <c r="AB560" s="17"/>
      <c r="AC560" s="17"/>
      <c r="AD560" s="58">
        <f t="shared" ref="AD560:AD605" si="637">F560</f>
        <v>410.2</v>
      </c>
      <c r="AE560" s="22">
        <f t="shared" si="583"/>
        <v>13962387.6</v>
      </c>
      <c r="AF560" s="22"/>
      <c r="AG560" s="22"/>
      <c r="AH560" s="22">
        <f t="shared" si="584"/>
        <v>13822344.85</v>
      </c>
      <c r="AI560" s="22">
        <f t="shared" si="585"/>
        <v>140042.75</v>
      </c>
      <c r="AJ560" s="22">
        <f t="shared" ca="1" si="586"/>
        <v>5317012.4000000004</v>
      </c>
      <c r="AK560" s="22">
        <f t="shared" ca="1" si="622"/>
        <v>19279400</v>
      </c>
      <c r="AL560" s="17">
        <f t="shared" si="635"/>
        <v>72.7</v>
      </c>
      <c r="AM560" s="22">
        <f t="shared" si="587"/>
        <v>2474562.6</v>
      </c>
      <c r="AN560" s="22">
        <f t="shared" si="588"/>
        <v>2449742.7400000002</v>
      </c>
      <c r="AO560" s="22">
        <f t="shared" si="589"/>
        <v>24819.86</v>
      </c>
      <c r="AP560" s="22">
        <f t="shared" ca="1" si="590"/>
        <v>942337.4</v>
      </c>
      <c r="AQ560" s="22">
        <f t="shared" ca="1" si="636"/>
        <v>3416900</v>
      </c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</row>
    <row r="561" spans="1:55" s="3" customFormat="1" ht="15.75" hidden="1" customHeight="1" x14ac:dyDescent="0.25">
      <c r="A561" s="17">
        <v>3</v>
      </c>
      <c r="B561" s="51" t="s">
        <v>219</v>
      </c>
      <c r="C561" s="17"/>
      <c r="D561" s="22"/>
      <c r="E561" s="57">
        <v>7</v>
      </c>
      <c r="F561" s="58">
        <v>543.29999999999995</v>
      </c>
      <c r="G561" s="17"/>
      <c r="H561" s="17">
        <v>0</v>
      </c>
      <c r="I561" s="57">
        <v>21</v>
      </c>
      <c r="J561" s="76">
        <f t="shared" si="629"/>
        <v>7</v>
      </c>
      <c r="K561" s="64"/>
      <c r="L561" s="22">
        <f t="shared" si="630"/>
        <v>543.29999999999995</v>
      </c>
      <c r="M561" s="17"/>
      <c r="N561" s="17"/>
      <c r="O561" s="17"/>
      <c r="P561" s="17"/>
      <c r="Q561" s="22">
        <f t="shared" ca="1" si="631"/>
        <v>927523298.14999998</v>
      </c>
      <c r="R561" s="32">
        <f t="shared" si="632"/>
        <v>0</v>
      </c>
      <c r="S561" s="32">
        <f t="shared" si="633"/>
        <v>0</v>
      </c>
      <c r="T561" s="32">
        <f t="shared" ca="1" si="634"/>
        <v>7042254.5999999996</v>
      </c>
      <c r="U561" s="88">
        <v>0</v>
      </c>
      <c r="V561" s="23">
        <v>45291</v>
      </c>
      <c r="W561" s="17"/>
      <c r="X561" s="17"/>
      <c r="Y561" s="17"/>
      <c r="Z561" s="17"/>
      <c r="AA561" s="17"/>
      <c r="AB561" s="17"/>
      <c r="AC561" s="17"/>
      <c r="AD561" s="58">
        <f t="shared" si="637"/>
        <v>543.29999999999995</v>
      </c>
      <c r="AE561" s="22">
        <f t="shared" si="583"/>
        <v>18492845.399999999</v>
      </c>
      <c r="AF561" s="22"/>
      <c r="AG561" s="22"/>
      <c r="AH561" s="22">
        <f t="shared" si="584"/>
        <v>18307362.16</v>
      </c>
      <c r="AI561" s="22">
        <f t="shared" si="585"/>
        <v>185483.24</v>
      </c>
      <c r="AJ561" s="22">
        <f t="shared" ca="1" si="586"/>
        <v>7042254.5999999996</v>
      </c>
      <c r="AK561" s="22">
        <f t="shared" ca="1" si="622"/>
        <v>25535100</v>
      </c>
      <c r="AL561" s="17">
        <f t="shared" si="635"/>
        <v>0</v>
      </c>
      <c r="AM561" s="22">
        <f t="shared" si="587"/>
        <v>0</v>
      </c>
      <c r="AN561" s="22">
        <f t="shared" si="588"/>
        <v>0</v>
      </c>
      <c r="AO561" s="22">
        <f t="shared" si="589"/>
        <v>0</v>
      </c>
      <c r="AP561" s="22">
        <f t="shared" ca="1" si="590"/>
        <v>0</v>
      </c>
      <c r="AQ561" s="22">
        <f t="shared" ca="1" si="636"/>
        <v>0</v>
      </c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</row>
    <row r="562" spans="1:55" s="3" customFormat="1" ht="15.75" hidden="1" customHeight="1" x14ac:dyDescent="0.25">
      <c r="A562" s="17">
        <v>4</v>
      </c>
      <c r="B562" s="51" t="s">
        <v>220</v>
      </c>
      <c r="C562" s="17"/>
      <c r="D562" s="22"/>
      <c r="E562" s="57">
        <v>8</v>
      </c>
      <c r="F562" s="58">
        <v>320.37</v>
      </c>
      <c r="G562" s="17">
        <v>5</v>
      </c>
      <c r="H562" s="17">
        <v>137.22999999999999</v>
      </c>
      <c r="I562" s="57">
        <v>35</v>
      </c>
      <c r="J562" s="76">
        <f t="shared" si="629"/>
        <v>13</v>
      </c>
      <c r="K562" s="64"/>
      <c r="L562" s="22">
        <f t="shared" si="630"/>
        <v>457.6</v>
      </c>
      <c r="M562" s="17"/>
      <c r="N562" s="17"/>
      <c r="O562" s="17"/>
      <c r="P562" s="17"/>
      <c r="Q562" s="22">
        <f t="shared" ca="1" si="631"/>
        <v>927523298.14999998</v>
      </c>
      <c r="R562" s="32">
        <f t="shared" si="632"/>
        <v>0</v>
      </c>
      <c r="S562" s="32">
        <f t="shared" si="633"/>
        <v>0</v>
      </c>
      <c r="T562" s="32">
        <f t="shared" ca="1" si="634"/>
        <v>5931411.2000000002</v>
      </c>
      <c r="U562" s="88">
        <v>0</v>
      </c>
      <c r="V562" s="23">
        <v>45291</v>
      </c>
      <c r="W562" s="17"/>
      <c r="X562" s="17"/>
      <c r="Y562" s="17"/>
      <c r="Z562" s="17"/>
      <c r="AA562" s="17"/>
      <c r="AB562" s="17"/>
      <c r="AC562" s="17"/>
      <c r="AD562" s="58">
        <f t="shared" si="637"/>
        <v>320.37</v>
      </c>
      <c r="AE562" s="22">
        <f t="shared" si="583"/>
        <v>10904754.060000001</v>
      </c>
      <c r="AF562" s="22"/>
      <c r="AG562" s="22"/>
      <c r="AH562" s="22">
        <f t="shared" si="584"/>
        <v>10795379.380000001</v>
      </c>
      <c r="AI562" s="22">
        <f t="shared" si="585"/>
        <v>109374.68</v>
      </c>
      <c r="AJ562" s="22">
        <f t="shared" ca="1" si="586"/>
        <v>4152635.94</v>
      </c>
      <c r="AK562" s="22">
        <f t="shared" ca="1" si="622"/>
        <v>15057390</v>
      </c>
      <c r="AL562" s="17">
        <f t="shared" si="635"/>
        <v>137.22999999999999</v>
      </c>
      <c r="AM562" s="22">
        <f t="shared" si="587"/>
        <v>4671034.74</v>
      </c>
      <c r="AN562" s="22">
        <f t="shared" si="588"/>
        <v>4624184.26</v>
      </c>
      <c r="AO562" s="22">
        <f t="shared" si="589"/>
        <v>46850.48</v>
      </c>
      <c r="AP562" s="22">
        <f t="shared" ca="1" si="590"/>
        <v>1778775.26</v>
      </c>
      <c r="AQ562" s="22">
        <f t="shared" ca="1" si="636"/>
        <v>6449810</v>
      </c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</row>
    <row r="563" spans="1:55" s="3" customFormat="1" ht="15.75" hidden="1" customHeight="1" x14ac:dyDescent="0.25">
      <c r="A563" s="17">
        <v>5</v>
      </c>
      <c r="B563" s="51" t="s">
        <v>221</v>
      </c>
      <c r="C563" s="17"/>
      <c r="D563" s="22"/>
      <c r="E563" s="57">
        <v>4</v>
      </c>
      <c r="F563" s="58">
        <v>369.51</v>
      </c>
      <c r="G563" s="17">
        <v>4</v>
      </c>
      <c r="H563" s="17">
        <v>191.39</v>
      </c>
      <c r="I563" s="57">
        <v>26</v>
      </c>
      <c r="J563" s="76">
        <f t="shared" si="629"/>
        <v>8</v>
      </c>
      <c r="K563" s="66">
        <v>2</v>
      </c>
      <c r="L563" s="22">
        <f t="shared" si="630"/>
        <v>560.9</v>
      </c>
      <c r="M563" s="17"/>
      <c r="N563" s="17"/>
      <c r="O563" s="17"/>
      <c r="P563" s="17"/>
      <c r="Q563" s="22">
        <f t="shared" ca="1" si="631"/>
        <v>927523298.14999998</v>
      </c>
      <c r="R563" s="32">
        <f t="shared" si="632"/>
        <v>0</v>
      </c>
      <c r="S563" s="32">
        <f t="shared" si="633"/>
        <v>0</v>
      </c>
      <c r="T563" s="32">
        <f t="shared" ca="1" si="634"/>
        <v>7270385.7999999998</v>
      </c>
      <c r="U563" s="88">
        <v>0</v>
      </c>
      <c r="V563" s="23">
        <v>45291</v>
      </c>
      <c r="W563" s="17"/>
      <c r="X563" s="17"/>
      <c r="Y563" s="17"/>
      <c r="Z563" s="17"/>
      <c r="AA563" s="17"/>
      <c r="AB563" s="17"/>
      <c r="AC563" s="17"/>
      <c r="AD563" s="58">
        <f t="shared" si="637"/>
        <v>369.51</v>
      </c>
      <c r="AE563" s="22">
        <f t="shared" si="583"/>
        <v>12577381.380000001</v>
      </c>
      <c r="AF563" s="22"/>
      <c r="AG563" s="22"/>
      <c r="AH563" s="22">
        <f t="shared" si="584"/>
        <v>12451230.24</v>
      </c>
      <c r="AI563" s="22">
        <f t="shared" si="585"/>
        <v>126151.14</v>
      </c>
      <c r="AJ563" s="22">
        <f t="shared" ca="1" si="586"/>
        <v>4789588.62</v>
      </c>
      <c r="AK563" s="22">
        <f t="shared" ca="1" si="622"/>
        <v>17366970</v>
      </c>
      <c r="AL563" s="17">
        <f t="shared" si="635"/>
        <v>191.39</v>
      </c>
      <c r="AM563" s="22">
        <f t="shared" si="587"/>
        <v>6514532.8200000003</v>
      </c>
      <c r="AN563" s="22">
        <f t="shared" si="588"/>
        <v>6449192.0599999996</v>
      </c>
      <c r="AO563" s="22">
        <f t="shared" si="589"/>
        <v>65340.76</v>
      </c>
      <c r="AP563" s="22">
        <f t="shared" ca="1" si="590"/>
        <v>2480797.1800000002</v>
      </c>
      <c r="AQ563" s="22">
        <f t="shared" ca="1" si="636"/>
        <v>8995330</v>
      </c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</row>
    <row r="564" spans="1:55" s="3" customFormat="1" ht="15.75" hidden="1" customHeight="1" x14ac:dyDescent="0.25">
      <c r="A564" s="17">
        <v>6</v>
      </c>
      <c r="B564" s="51" t="s">
        <v>222</v>
      </c>
      <c r="C564" s="17"/>
      <c r="D564" s="22"/>
      <c r="E564" s="57">
        <v>7</v>
      </c>
      <c r="F564" s="58">
        <v>319.39999999999998</v>
      </c>
      <c r="G564" s="108">
        <v>5</v>
      </c>
      <c r="H564" s="17">
        <v>191.4</v>
      </c>
      <c r="I564" s="57">
        <v>33</v>
      </c>
      <c r="J564" s="76">
        <f t="shared" si="629"/>
        <v>12</v>
      </c>
      <c r="K564" s="64"/>
      <c r="L564" s="22">
        <f t="shared" si="630"/>
        <v>510.8</v>
      </c>
      <c r="M564" s="17"/>
      <c r="N564" s="17"/>
      <c r="O564" s="17"/>
      <c r="P564" s="17"/>
      <c r="Q564" s="22">
        <f t="shared" ca="1" si="631"/>
        <v>927523298.14999998</v>
      </c>
      <c r="R564" s="32">
        <f t="shared" si="632"/>
        <v>0</v>
      </c>
      <c r="S564" s="32">
        <f t="shared" si="633"/>
        <v>0</v>
      </c>
      <c r="T564" s="32">
        <f t="shared" ca="1" si="634"/>
        <v>6620989.5999999996</v>
      </c>
      <c r="U564" s="88">
        <v>0</v>
      </c>
      <c r="V564" s="23">
        <v>45291</v>
      </c>
      <c r="W564" s="17"/>
      <c r="X564" s="17"/>
      <c r="Y564" s="17"/>
      <c r="Z564" s="17"/>
      <c r="AA564" s="17"/>
      <c r="AB564" s="17"/>
      <c r="AC564" s="17"/>
      <c r="AD564" s="58">
        <f t="shared" si="637"/>
        <v>319.39999999999998</v>
      </c>
      <c r="AE564" s="22">
        <f t="shared" si="583"/>
        <v>10871737.199999999</v>
      </c>
      <c r="AF564" s="22"/>
      <c r="AG564" s="22"/>
      <c r="AH564" s="22">
        <f t="shared" si="584"/>
        <v>10762693.68</v>
      </c>
      <c r="AI564" s="22">
        <f t="shared" si="585"/>
        <v>109043.52</v>
      </c>
      <c r="AJ564" s="22">
        <f t="shared" ca="1" si="586"/>
        <v>4140062.8</v>
      </c>
      <c r="AK564" s="22">
        <f t="shared" ca="1" si="622"/>
        <v>15011800</v>
      </c>
      <c r="AL564" s="17">
        <f t="shared" si="635"/>
        <v>191.4</v>
      </c>
      <c r="AM564" s="22">
        <f t="shared" si="587"/>
        <v>6514873.2000000002</v>
      </c>
      <c r="AN564" s="22">
        <f t="shared" si="588"/>
        <v>6449529.0199999996</v>
      </c>
      <c r="AO564" s="22">
        <f t="shared" si="589"/>
        <v>65344.18</v>
      </c>
      <c r="AP564" s="22">
        <f t="shared" ca="1" si="590"/>
        <v>2480926.7999999998</v>
      </c>
      <c r="AQ564" s="22">
        <f t="shared" ca="1" si="636"/>
        <v>8995800</v>
      </c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</row>
    <row r="565" spans="1:55" s="3" customFormat="1" ht="15.75" hidden="1" customHeight="1" x14ac:dyDescent="0.25">
      <c r="A565" s="17">
        <v>7</v>
      </c>
      <c r="B565" s="51" t="s">
        <v>223</v>
      </c>
      <c r="C565" s="17"/>
      <c r="D565" s="22"/>
      <c r="E565" s="57">
        <v>6</v>
      </c>
      <c r="F565" s="58">
        <v>243.2</v>
      </c>
      <c r="G565" s="108">
        <v>2</v>
      </c>
      <c r="H565" s="17">
        <v>89.5</v>
      </c>
      <c r="I565" s="57">
        <v>26</v>
      </c>
      <c r="J565" s="76">
        <f t="shared" si="629"/>
        <v>8</v>
      </c>
      <c r="K565" s="64"/>
      <c r="L565" s="22">
        <f t="shared" si="630"/>
        <v>332.7</v>
      </c>
      <c r="M565" s="17"/>
      <c r="N565" s="17"/>
      <c r="O565" s="17"/>
      <c r="P565" s="17"/>
      <c r="Q565" s="22">
        <f t="shared" ca="1" si="631"/>
        <v>927523298.14999998</v>
      </c>
      <c r="R565" s="32">
        <f t="shared" si="632"/>
        <v>0</v>
      </c>
      <c r="S565" s="32">
        <f t="shared" si="633"/>
        <v>0</v>
      </c>
      <c r="T565" s="32">
        <f t="shared" ca="1" si="634"/>
        <v>4312457.4000000004</v>
      </c>
      <c r="U565" s="88">
        <v>0</v>
      </c>
      <c r="V565" s="23">
        <v>45291</v>
      </c>
      <c r="W565" s="17"/>
      <c r="X565" s="17"/>
      <c r="Y565" s="17"/>
      <c r="Z565" s="17"/>
      <c r="AA565" s="17"/>
      <c r="AB565" s="17"/>
      <c r="AC565" s="17"/>
      <c r="AD565" s="58">
        <f t="shared" si="637"/>
        <v>243.2</v>
      </c>
      <c r="AE565" s="22">
        <f t="shared" si="583"/>
        <v>8278041.5999999996</v>
      </c>
      <c r="AF565" s="22"/>
      <c r="AG565" s="22"/>
      <c r="AH565" s="22">
        <f t="shared" si="584"/>
        <v>8195012.8399999999</v>
      </c>
      <c r="AI565" s="22">
        <f t="shared" si="585"/>
        <v>83028.759999999995</v>
      </c>
      <c r="AJ565" s="22">
        <f t="shared" ca="1" si="586"/>
        <v>3152358.4</v>
      </c>
      <c r="AK565" s="22">
        <f t="shared" ca="1" si="622"/>
        <v>11430400</v>
      </c>
      <c r="AL565" s="17">
        <f t="shared" si="635"/>
        <v>89.5</v>
      </c>
      <c r="AM565" s="22">
        <f t="shared" si="587"/>
        <v>3046401</v>
      </c>
      <c r="AN565" s="22">
        <f t="shared" si="588"/>
        <v>3015845.6</v>
      </c>
      <c r="AO565" s="22">
        <f t="shared" si="589"/>
        <v>30555.4</v>
      </c>
      <c r="AP565" s="22">
        <f t="shared" ca="1" si="590"/>
        <v>1160099</v>
      </c>
      <c r="AQ565" s="22">
        <f t="shared" ca="1" si="636"/>
        <v>4206500</v>
      </c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</row>
    <row r="566" spans="1:55" s="3" customFormat="1" ht="15.75" hidden="1" customHeight="1" x14ac:dyDescent="0.25">
      <c r="A566" s="17">
        <v>8</v>
      </c>
      <c r="B566" s="51" t="s">
        <v>224</v>
      </c>
      <c r="C566" s="17"/>
      <c r="D566" s="22"/>
      <c r="E566" s="57">
        <v>2</v>
      </c>
      <c r="F566" s="58">
        <v>46.4</v>
      </c>
      <c r="G566" s="17">
        <v>2</v>
      </c>
      <c r="H566" s="17">
        <v>55.3</v>
      </c>
      <c r="I566" s="57">
        <v>11</v>
      </c>
      <c r="J566" s="76">
        <f t="shared" si="629"/>
        <v>4</v>
      </c>
      <c r="K566" s="64"/>
      <c r="L566" s="22">
        <f t="shared" si="630"/>
        <v>101.7</v>
      </c>
      <c r="M566" s="17"/>
      <c r="N566" s="17"/>
      <c r="O566" s="17"/>
      <c r="P566" s="17"/>
      <c r="Q566" s="22">
        <f t="shared" ca="1" si="631"/>
        <v>927523298.14999998</v>
      </c>
      <c r="R566" s="32">
        <f t="shared" si="632"/>
        <v>0</v>
      </c>
      <c r="S566" s="32">
        <f t="shared" si="633"/>
        <v>0</v>
      </c>
      <c r="T566" s="32">
        <f t="shared" ca="1" si="634"/>
        <v>1318235.3999999999</v>
      </c>
      <c r="U566" s="88">
        <v>0</v>
      </c>
      <c r="V566" s="23">
        <v>45291</v>
      </c>
      <c r="W566" s="17"/>
      <c r="X566" s="17"/>
      <c r="Y566" s="17"/>
      <c r="Z566" s="17"/>
      <c r="AA566" s="17"/>
      <c r="AB566" s="17"/>
      <c r="AC566" s="17"/>
      <c r="AD566" s="58">
        <f t="shared" si="637"/>
        <v>46.4</v>
      </c>
      <c r="AE566" s="22">
        <f t="shared" si="583"/>
        <v>1579363.2</v>
      </c>
      <c r="AF566" s="22"/>
      <c r="AG566" s="22"/>
      <c r="AH566" s="22">
        <f t="shared" si="584"/>
        <v>1563522.19</v>
      </c>
      <c r="AI566" s="22">
        <f t="shared" si="585"/>
        <v>15841.01</v>
      </c>
      <c r="AJ566" s="22">
        <f t="shared" ca="1" si="586"/>
        <v>601436.80000000005</v>
      </c>
      <c r="AK566" s="22">
        <f t="shared" ca="1" si="622"/>
        <v>2180800</v>
      </c>
      <c r="AL566" s="17">
        <f t="shared" si="635"/>
        <v>55.3</v>
      </c>
      <c r="AM566" s="22">
        <f t="shared" si="587"/>
        <v>1882301.4</v>
      </c>
      <c r="AN566" s="22">
        <f t="shared" si="588"/>
        <v>1863421.92</v>
      </c>
      <c r="AO566" s="22">
        <f t="shared" si="589"/>
        <v>18879.48</v>
      </c>
      <c r="AP566" s="22">
        <f t="shared" ca="1" si="590"/>
        <v>716798.6</v>
      </c>
      <c r="AQ566" s="22">
        <f t="shared" ca="1" si="636"/>
        <v>2599100</v>
      </c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</row>
    <row r="567" spans="1:55" s="3" customFormat="1" ht="15.75" hidden="1" customHeight="1" x14ac:dyDescent="0.25">
      <c r="A567" s="17">
        <v>9</v>
      </c>
      <c r="B567" s="51" t="s">
        <v>225</v>
      </c>
      <c r="C567" s="17"/>
      <c r="D567" s="22"/>
      <c r="E567" s="57">
        <v>14</v>
      </c>
      <c r="F567" s="58">
        <v>442.4</v>
      </c>
      <c r="G567" s="17"/>
      <c r="H567" s="17"/>
      <c r="I567" s="57">
        <v>19</v>
      </c>
      <c r="J567" s="76">
        <f t="shared" si="629"/>
        <v>14</v>
      </c>
      <c r="K567" s="64"/>
      <c r="L567" s="22">
        <f t="shared" si="630"/>
        <v>442.4</v>
      </c>
      <c r="M567" s="17"/>
      <c r="N567" s="17"/>
      <c r="O567" s="17"/>
      <c r="P567" s="17"/>
      <c r="Q567" s="22">
        <f t="shared" ca="1" si="631"/>
        <v>927523298.14999998</v>
      </c>
      <c r="R567" s="32">
        <f t="shared" si="632"/>
        <v>0</v>
      </c>
      <c r="S567" s="32">
        <f t="shared" si="633"/>
        <v>0</v>
      </c>
      <c r="T567" s="32">
        <f t="shared" ca="1" si="634"/>
        <v>5734388.7999999998</v>
      </c>
      <c r="U567" s="88">
        <v>0</v>
      </c>
      <c r="V567" s="23">
        <v>45291</v>
      </c>
      <c r="W567" s="17"/>
      <c r="X567" s="17"/>
      <c r="Y567" s="17"/>
      <c r="Z567" s="17"/>
      <c r="AA567" s="17"/>
      <c r="AB567" s="17"/>
      <c r="AC567" s="17"/>
      <c r="AD567" s="58">
        <f t="shared" si="637"/>
        <v>442.4</v>
      </c>
      <c r="AE567" s="22">
        <f t="shared" si="583"/>
        <v>15058411.199999999</v>
      </c>
      <c r="AF567" s="22"/>
      <c r="AG567" s="22"/>
      <c r="AH567" s="22">
        <f t="shared" si="584"/>
        <v>14907375.34</v>
      </c>
      <c r="AI567" s="22">
        <f t="shared" si="585"/>
        <v>151035.85999999999</v>
      </c>
      <c r="AJ567" s="22">
        <f t="shared" ca="1" si="586"/>
        <v>5734388.7999999998</v>
      </c>
      <c r="AK567" s="22">
        <f t="shared" ca="1" si="622"/>
        <v>20792800</v>
      </c>
      <c r="AL567" s="17">
        <f t="shared" si="635"/>
        <v>0</v>
      </c>
      <c r="AM567" s="22">
        <f t="shared" si="587"/>
        <v>0</v>
      </c>
      <c r="AN567" s="22">
        <f t="shared" si="588"/>
        <v>0</v>
      </c>
      <c r="AO567" s="22">
        <f t="shared" si="589"/>
        <v>0</v>
      </c>
      <c r="AP567" s="22">
        <f t="shared" ca="1" si="590"/>
        <v>0</v>
      </c>
      <c r="AQ567" s="22">
        <f t="shared" ca="1" si="636"/>
        <v>0</v>
      </c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</row>
    <row r="568" spans="1:55" s="3" customFormat="1" ht="15.75" hidden="1" customHeight="1" x14ac:dyDescent="0.25">
      <c r="A568" s="17">
        <v>10</v>
      </c>
      <c r="B568" s="51" t="s">
        <v>226</v>
      </c>
      <c r="C568" s="17"/>
      <c r="D568" s="22"/>
      <c r="E568" s="57">
        <v>2</v>
      </c>
      <c r="F568" s="58">
        <v>27.7</v>
      </c>
      <c r="G568" s="17">
        <v>2</v>
      </c>
      <c r="H568" s="17">
        <v>47</v>
      </c>
      <c r="I568" s="57">
        <v>4</v>
      </c>
      <c r="J568" s="76">
        <f t="shared" si="629"/>
        <v>4</v>
      </c>
      <c r="K568" s="64"/>
      <c r="L568" s="22">
        <f t="shared" si="630"/>
        <v>74.7</v>
      </c>
      <c r="M568" s="17"/>
      <c r="N568" s="17"/>
      <c r="O568" s="17"/>
      <c r="P568" s="17"/>
      <c r="Q568" s="22">
        <f t="shared" ca="1" si="631"/>
        <v>927523298.14999998</v>
      </c>
      <c r="R568" s="32">
        <f t="shared" si="632"/>
        <v>0</v>
      </c>
      <c r="S568" s="32">
        <f t="shared" si="633"/>
        <v>0</v>
      </c>
      <c r="T568" s="32">
        <f t="shared" ca="1" si="634"/>
        <v>968261.4</v>
      </c>
      <c r="U568" s="88">
        <v>0</v>
      </c>
      <c r="V568" s="23">
        <v>45291</v>
      </c>
      <c r="W568" s="17"/>
      <c r="X568" s="17"/>
      <c r="Y568" s="17"/>
      <c r="Z568" s="17"/>
      <c r="AA568" s="17"/>
      <c r="AB568" s="17"/>
      <c r="AC568" s="17"/>
      <c r="AD568" s="58">
        <f t="shared" si="637"/>
        <v>27.7</v>
      </c>
      <c r="AE568" s="22">
        <f t="shared" si="583"/>
        <v>942852.6</v>
      </c>
      <c r="AF568" s="22"/>
      <c r="AG568" s="22"/>
      <c r="AH568" s="22">
        <f t="shared" si="584"/>
        <v>933395.79</v>
      </c>
      <c r="AI568" s="22">
        <f t="shared" si="585"/>
        <v>9456.81</v>
      </c>
      <c r="AJ568" s="22">
        <f t="shared" ca="1" si="586"/>
        <v>359047.4</v>
      </c>
      <c r="AK568" s="22">
        <f t="shared" ca="1" si="622"/>
        <v>1301900</v>
      </c>
      <c r="AL568" s="17">
        <f t="shared" si="635"/>
        <v>47</v>
      </c>
      <c r="AM568" s="22">
        <f t="shared" si="587"/>
        <v>1599786</v>
      </c>
      <c r="AN568" s="22">
        <f t="shared" si="588"/>
        <v>1583740.15</v>
      </c>
      <c r="AO568" s="22">
        <f t="shared" si="589"/>
        <v>16045.85</v>
      </c>
      <c r="AP568" s="22">
        <f t="shared" ca="1" si="590"/>
        <v>609214</v>
      </c>
      <c r="AQ568" s="22">
        <f t="shared" ca="1" si="636"/>
        <v>2209000</v>
      </c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</row>
    <row r="569" spans="1:55" s="3" customFormat="1" ht="15.75" hidden="1" customHeight="1" x14ac:dyDescent="0.25">
      <c r="A569" s="17">
        <v>11</v>
      </c>
      <c r="B569" s="51" t="s">
        <v>227</v>
      </c>
      <c r="C569" s="17"/>
      <c r="D569" s="22"/>
      <c r="E569" s="57">
        <v>6</v>
      </c>
      <c r="F569" s="58">
        <v>247.4</v>
      </c>
      <c r="G569" s="17">
        <v>2</v>
      </c>
      <c r="H569" s="17">
        <v>89.5</v>
      </c>
      <c r="I569" s="57">
        <v>26</v>
      </c>
      <c r="J569" s="76">
        <f t="shared" si="629"/>
        <v>8</v>
      </c>
      <c r="K569" s="64"/>
      <c r="L569" s="22">
        <f t="shared" si="630"/>
        <v>336.9</v>
      </c>
      <c r="M569" s="17"/>
      <c r="N569" s="17"/>
      <c r="O569" s="17"/>
      <c r="P569" s="17"/>
      <c r="Q569" s="22">
        <f t="shared" ca="1" si="631"/>
        <v>927523298.14999998</v>
      </c>
      <c r="R569" s="32">
        <f t="shared" si="632"/>
        <v>0</v>
      </c>
      <c r="S569" s="32">
        <f t="shared" si="633"/>
        <v>0</v>
      </c>
      <c r="T569" s="32">
        <f t="shared" ca="1" si="634"/>
        <v>4366897.8</v>
      </c>
      <c r="U569" s="88">
        <v>0</v>
      </c>
      <c r="V569" s="23">
        <v>45291</v>
      </c>
      <c r="W569" s="17"/>
      <c r="X569" s="17"/>
      <c r="Y569" s="17"/>
      <c r="Z569" s="17"/>
      <c r="AA569" s="17"/>
      <c r="AB569" s="17"/>
      <c r="AC569" s="17"/>
      <c r="AD569" s="58">
        <f t="shared" si="637"/>
        <v>247.4</v>
      </c>
      <c r="AE569" s="22">
        <f t="shared" si="583"/>
        <v>8421001.1999999993</v>
      </c>
      <c r="AF569" s="22"/>
      <c r="AG569" s="22"/>
      <c r="AH569" s="22">
        <f t="shared" si="584"/>
        <v>8336538.5599999996</v>
      </c>
      <c r="AI569" s="22">
        <f t="shared" si="585"/>
        <v>84462.64</v>
      </c>
      <c r="AJ569" s="22">
        <f t="shared" ca="1" si="586"/>
        <v>3206798.8</v>
      </c>
      <c r="AK569" s="22">
        <f t="shared" ca="1" si="622"/>
        <v>11627800</v>
      </c>
      <c r="AL569" s="17">
        <f t="shared" si="635"/>
        <v>89.5</v>
      </c>
      <c r="AM569" s="22">
        <f t="shared" si="587"/>
        <v>3046401</v>
      </c>
      <c r="AN569" s="22">
        <f t="shared" si="588"/>
        <v>3015845.6</v>
      </c>
      <c r="AO569" s="22">
        <f t="shared" si="589"/>
        <v>30555.4</v>
      </c>
      <c r="AP569" s="22">
        <f t="shared" ca="1" si="590"/>
        <v>1160099</v>
      </c>
      <c r="AQ569" s="22">
        <f t="shared" ca="1" si="636"/>
        <v>4206500</v>
      </c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</row>
    <row r="570" spans="1:55" s="3" customFormat="1" ht="15.75" hidden="1" customHeight="1" x14ac:dyDescent="0.25">
      <c r="A570" s="17">
        <v>12</v>
      </c>
      <c r="B570" s="51" t="s">
        <v>228</v>
      </c>
      <c r="C570" s="17"/>
      <c r="D570" s="22"/>
      <c r="E570" s="57">
        <v>8</v>
      </c>
      <c r="F570" s="58">
        <v>176.4</v>
      </c>
      <c r="G570" s="17">
        <v>1</v>
      </c>
      <c r="H570" s="17">
        <v>23.5</v>
      </c>
      <c r="I570" s="57">
        <v>22</v>
      </c>
      <c r="J570" s="76">
        <f t="shared" si="629"/>
        <v>9</v>
      </c>
      <c r="K570" s="64"/>
      <c r="L570" s="22">
        <f t="shared" si="630"/>
        <v>199.9</v>
      </c>
      <c r="M570" s="17"/>
      <c r="N570" s="17"/>
      <c r="O570" s="17"/>
      <c r="P570" s="17"/>
      <c r="Q570" s="22">
        <f t="shared" ca="1" si="631"/>
        <v>927523298.14999998</v>
      </c>
      <c r="R570" s="32">
        <f t="shared" si="632"/>
        <v>0</v>
      </c>
      <c r="S570" s="32">
        <f t="shared" si="633"/>
        <v>0</v>
      </c>
      <c r="T570" s="32">
        <f t="shared" ca="1" si="634"/>
        <v>2591103.7999999998</v>
      </c>
      <c r="U570" s="88">
        <v>0</v>
      </c>
      <c r="V570" s="23">
        <v>45291</v>
      </c>
      <c r="W570" s="17"/>
      <c r="X570" s="17"/>
      <c r="Y570" s="17"/>
      <c r="Z570" s="17"/>
      <c r="AA570" s="17"/>
      <c r="AB570" s="17"/>
      <c r="AC570" s="17"/>
      <c r="AD570" s="58">
        <f t="shared" si="637"/>
        <v>176.4</v>
      </c>
      <c r="AE570" s="22">
        <f t="shared" si="583"/>
        <v>6004303.2000000002</v>
      </c>
      <c r="AF570" s="22"/>
      <c r="AG570" s="22"/>
      <c r="AH570" s="22">
        <f t="shared" si="584"/>
        <v>5944080.04</v>
      </c>
      <c r="AI570" s="22">
        <f t="shared" si="585"/>
        <v>60223.16</v>
      </c>
      <c r="AJ570" s="22">
        <f t="shared" ca="1" si="586"/>
        <v>2286496.7999999998</v>
      </c>
      <c r="AK570" s="22">
        <f t="shared" ca="1" si="622"/>
        <v>8290800</v>
      </c>
      <c r="AL570" s="17">
        <f t="shared" si="635"/>
        <v>23.5</v>
      </c>
      <c r="AM570" s="22">
        <f t="shared" si="587"/>
        <v>799893</v>
      </c>
      <c r="AN570" s="22">
        <f t="shared" si="588"/>
        <v>791870.07</v>
      </c>
      <c r="AO570" s="22">
        <f t="shared" si="589"/>
        <v>8022.93</v>
      </c>
      <c r="AP570" s="22">
        <f t="shared" ca="1" si="590"/>
        <v>304607</v>
      </c>
      <c r="AQ570" s="22">
        <f t="shared" ca="1" si="636"/>
        <v>1104500</v>
      </c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</row>
    <row r="571" spans="1:55" s="3" customFormat="1" ht="15.75" hidden="1" customHeight="1" x14ac:dyDescent="0.25">
      <c r="A571" s="17">
        <v>13</v>
      </c>
      <c r="B571" s="51" t="s">
        <v>229</v>
      </c>
      <c r="C571" s="17"/>
      <c r="D571" s="22"/>
      <c r="E571" s="57">
        <v>9</v>
      </c>
      <c r="F571" s="58">
        <v>403.5</v>
      </c>
      <c r="G571" s="17">
        <v>1</v>
      </c>
      <c r="H571" s="17">
        <v>52.3</v>
      </c>
      <c r="I571" s="57">
        <v>34</v>
      </c>
      <c r="J571" s="76">
        <v>10</v>
      </c>
      <c r="K571" s="64"/>
      <c r="L571" s="22">
        <f t="shared" si="630"/>
        <v>455.8</v>
      </c>
      <c r="M571" s="17"/>
      <c r="N571" s="17"/>
      <c r="O571" s="17"/>
      <c r="P571" s="17"/>
      <c r="Q571" s="22">
        <f t="shared" ca="1" si="631"/>
        <v>927523298.14999998</v>
      </c>
      <c r="R571" s="32">
        <f t="shared" si="632"/>
        <v>0</v>
      </c>
      <c r="S571" s="32">
        <f t="shared" si="633"/>
        <v>0</v>
      </c>
      <c r="T571" s="32">
        <f t="shared" ca="1" si="634"/>
        <v>5908079.5999999996</v>
      </c>
      <c r="U571" s="88">
        <v>0</v>
      </c>
      <c r="V571" s="23">
        <v>45291</v>
      </c>
      <c r="W571" s="17"/>
      <c r="X571" s="17"/>
      <c r="Y571" s="17"/>
      <c r="Z571" s="17"/>
      <c r="AA571" s="17"/>
      <c r="AB571" s="17"/>
      <c r="AC571" s="17"/>
      <c r="AD571" s="58">
        <f t="shared" si="637"/>
        <v>403.5</v>
      </c>
      <c r="AE571" s="22">
        <f t="shared" si="583"/>
        <v>13734333</v>
      </c>
      <c r="AF571" s="22"/>
      <c r="AG571" s="22"/>
      <c r="AH571" s="22">
        <f t="shared" si="584"/>
        <v>13596577.640000001</v>
      </c>
      <c r="AI571" s="22">
        <f t="shared" si="585"/>
        <v>137755.35999999999</v>
      </c>
      <c r="AJ571" s="22">
        <f t="shared" ca="1" si="586"/>
        <v>5230167</v>
      </c>
      <c r="AK571" s="22">
        <f t="shared" ca="1" si="622"/>
        <v>18964500</v>
      </c>
      <c r="AL571" s="17">
        <f t="shared" si="635"/>
        <v>52.3</v>
      </c>
      <c r="AM571" s="22">
        <f t="shared" si="587"/>
        <v>1780187.4</v>
      </c>
      <c r="AN571" s="22">
        <f t="shared" si="588"/>
        <v>1762332.12</v>
      </c>
      <c r="AO571" s="22">
        <f t="shared" si="589"/>
        <v>17855.28</v>
      </c>
      <c r="AP571" s="22">
        <f t="shared" ca="1" si="590"/>
        <v>677912.6</v>
      </c>
      <c r="AQ571" s="22">
        <f t="shared" ca="1" si="636"/>
        <v>2458100</v>
      </c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</row>
    <row r="572" spans="1:55" s="3" customFormat="1" ht="15.75" hidden="1" customHeight="1" x14ac:dyDescent="0.25">
      <c r="A572" s="17">
        <v>14</v>
      </c>
      <c r="B572" s="51" t="s">
        <v>230</v>
      </c>
      <c r="C572" s="17"/>
      <c r="D572" s="22"/>
      <c r="E572" s="57">
        <v>11</v>
      </c>
      <c r="F572" s="58">
        <v>523.5</v>
      </c>
      <c r="G572" s="17">
        <v>0</v>
      </c>
      <c r="H572" s="17">
        <v>0</v>
      </c>
      <c r="I572" s="57">
        <v>25</v>
      </c>
      <c r="J572" s="76">
        <f t="shared" ref="J572" si="638">E572+G572</f>
        <v>11</v>
      </c>
      <c r="K572" s="64"/>
      <c r="L572" s="22">
        <f t="shared" si="630"/>
        <v>523.5</v>
      </c>
      <c r="M572" s="17"/>
      <c r="N572" s="17"/>
      <c r="O572" s="17"/>
      <c r="P572" s="17"/>
      <c r="Q572" s="22">
        <f t="shared" ca="1" si="631"/>
        <v>927523298.14999998</v>
      </c>
      <c r="R572" s="32">
        <f t="shared" si="632"/>
        <v>0</v>
      </c>
      <c r="S572" s="32">
        <f t="shared" si="633"/>
        <v>0</v>
      </c>
      <c r="T572" s="32">
        <f t="shared" ca="1" si="634"/>
        <v>6785607</v>
      </c>
      <c r="U572" s="88">
        <v>0</v>
      </c>
      <c r="V572" s="23">
        <v>45291</v>
      </c>
      <c r="W572" s="17"/>
      <c r="X572" s="17"/>
      <c r="Y572" s="17"/>
      <c r="Z572" s="17"/>
      <c r="AA572" s="17"/>
      <c r="AB572" s="17"/>
      <c r="AC572" s="17"/>
      <c r="AD572" s="58">
        <f t="shared" si="637"/>
        <v>523.5</v>
      </c>
      <c r="AE572" s="22">
        <f t="shared" si="583"/>
        <v>17818893</v>
      </c>
      <c r="AF572" s="22"/>
      <c r="AG572" s="22"/>
      <c r="AH572" s="22">
        <f t="shared" si="584"/>
        <v>17640169.5</v>
      </c>
      <c r="AI572" s="22">
        <f t="shared" si="585"/>
        <v>178723.5</v>
      </c>
      <c r="AJ572" s="22">
        <f t="shared" ca="1" si="586"/>
        <v>6785607</v>
      </c>
      <c r="AK572" s="22">
        <f t="shared" ca="1" si="622"/>
        <v>24604500</v>
      </c>
      <c r="AL572" s="17">
        <f t="shared" si="635"/>
        <v>0</v>
      </c>
      <c r="AM572" s="22">
        <f t="shared" si="587"/>
        <v>0</v>
      </c>
      <c r="AN572" s="22">
        <f t="shared" si="588"/>
        <v>0</v>
      </c>
      <c r="AO572" s="22">
        <f t="shared" si="589"/>
        <v>0</v>
      </c>
      <c r="AP572" s="22">
        <f t="shared" ca="1" si="590"/>
        <v>0</v>
      </c>
      <c r="AQ572" s="22">
        <f t="shared" ca="1" si="636"/>
        <v>0</v>
      </c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</row>
    <row r="573" spans="1:55" s="3" customFormat="1" ht="15.75" hidden="1" customHeight="1" x14ac:dyDescent="0.25">
      <c r="A573" s="17">
        <v>15</v>
      </c>
      <c r="B573" s="51" t="s">
        <v>231</v>
      </c>
      <c r="C573" s="17"/>
      <c r="D573" s="22"/>
      <c r="E573" s="57">
        <v>8</v>
      </c>
      <c r="F573" s="58">
        <v>246.1</v>
      </c>
      <c r="G573" s="17"/>
      <c r="H573" s="17">
        <v>0</v>
      </c>
      <c r="I573" s="57">
        <v>16</v>
      </c>
      <c r="J573" s="76">
        <v>8</v>
      </c>
      <c r="K573" s="66"/>
      <c r="L573" s="22">
        <f t="shared" si="630"/>
        <v>246.1</v>
      </c>
      <c r="M573" s="17"/>
      <c r="N573" s="17"/>
      <c r="O573" s="17"/>
      <c r="P573" s="17"/>
      <c r="Q573" s="22">
        <f t="shared" ca="1" si="631"/>
        <v>927523298.14999998</v>
      </c>
      <c r="R573" s="32">
        <f t="shared" si="632"/>
        <v>0</v>
      </c>
      <c r="S573" s="32">
        <f t="shared" si="633"/>
        <v>0</v>
      </c>
      <c r="T573" s="32">
        <f t="shared" ca="1" si="634"/>
        <v>3189948.2</v>
      </c>
      <c r="U573" s="88">
        <v>0</v>
      </c>
      <c r="V573" s="23">
        <v>45291</v>
      </c>
      <c r="W573" s="17"/>
      <c r="X573" s="17"/>
      <c r="Y573" s="17"/>
      <c r="Z573" s="17"/>
      <c r="AA573" s="17"/>
      <c r="AB573" s="17"/>
      <c r="AC573" s="17"/>
      <c r="AD573" s="58">
        <f t="shared" si="637"/>
        <v>246.1</v>
      </c>
      <c r="AE573" s="22">
        <f t="shared" si="583"/>
        <v>8376751.7999999998</v>
      </c>
      <c r="AF573" s="22"/>
      <c r="AG573" s="22"/>
      <c r="AH573" s="22">
        <f t="shared" si="584"/>
        <v>8292732.9800000004</v>
      </c>
      <c r="AI573" s="22">
        <f t="shared" si="585"/>
        <v>84018.82</v>
      </c>
      <c r="AJ573" s="22">
        <f t="shared" ca="1" si="586"/>
        <v>3189948.2</v>
      </c>
      <c r="AK573" s="22">
        <f t="shared" ca="1" si="622"/>
        <v>11566700</v>
      </c>
      <c r="AL573" s="17">
        <f t="shared" si="635"/>
        <v>0</v>
      </c>
      <c r="AM573" s="22">
        <f t="shared" si="587"/>
        <v>0</v>
      </c>
      <c r="AN573" s="22">
        <f t="shared" si="588"/>
        <v>0</v>
      </c>
      <c r="AO573" s="22">
        <f t="shared" si="589"/>
        <v>0</v>
      </c>
      <c r="AP573" s="22">
        <f t="shared" ca="1" si="590"/>
        <v>0</v>
      </c>
      <c r="AQ573" s="22">
        <f t="shared" ca="1" si="636"/>
        <v>0</v>
      </c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</row>
    <row r="574" spans="1:55" s="3" customFormat="1" ht="15.75" hidden="1" customHeight="1" x14ac:dyDescent="0.25">
      <c r="A574" s="17">
        <v>16</v>
      </c>
      <c r="B574" s="51" t="s">
        <v>232</v>
      </c>
      <c r="C574" s="17"/>
      <c r="D574" s="22"/>
      <c r="E574" s="57">
        <v>7</v>
      </c>
      <c r="F574" s="58">
        <v>281.60000000000002</v>
      </c>
      <c r="G574" s="17">
        <v>1</v>
      </c>
      <c r="H574" s="17">
        <v>42.8</v>
      </c>
      <c r="I574" s="57">
        <v>20</v>
      </c>
      <c r="J574" s="76">
        <v>8</v>
      </c>
      <c r="K574" s="64"/>
      <c r="L574" s="22">
        <f t="shared" si="630"/>
        <v>324.39999999999998</v>
      </c>
      <c r="M574" s="17"/>
      <c r="N574" s="17"/>
      <c r="O574" s="17"/>
      <c r="P574" s="17"/>
      <c r="Q574" s="22">
        <f t="shared" ca="1" si="631"/>
        <v>927523298.14999998</v>
      </c>
      <c r="R574" s="32">
        <f t="shared" si="632"/>
        <v>0</v>
      </c>
      <c r="S574" s="32">
        <f t="shared" si="633"/>
        <v>0</v>
      </c>
      <c r="T574" s="32">
        <f t="shared" ca="1" si="634"/>
        <v>4204872.8</v>
      </c>
      <c r="U574" s="88">
        <v>0</v>
      </c>
      <c r="V574" s="23">
        <v>45291</v>
      </c>
      <c r="W574" s="17"/>
      <c r="X574" s="17"/>
      <c r="Y574" s="17"/>
      <c r="Z574" s="17"/>
      <c r="AA574" s="17"/>
      <c r="AB574" s="17"/>
      <c r="AC574" s="17"/>
      <c r="AD574" s="58">
        <f t="shared" si="637"/>
        <v>281.60000000000002</v>
      </c>
      <c r="AE574" s="22">
        <f t="shared" si="583"/>
        <v>9585100.8000000007</v>
      </c>
      <c r="AF574" s="22"/>
      <c r="AG574" s="22"/>
      <c r="AH574" s="22">
        <f t="shared" si="584"/>
        <v>9488962.2400000002</v>
      </c>
      <c r="AI574" s="22">
        <f t="shared" si="585"/>
        <v>96138.559999999998</v>
      </c>
      <c r="AJ574" s="22">
        <f t="shared" ca="1" si="586"/>
        <v>3650099.2000000002</v>
      </c>
      <c r="AK574" s="22">
        <f t="shared" ca="1" si="622"/>
        <v>13235200</v>
      </c>
      <c r="AL574" s="17">
        <f t="shared" si="635"/>
        <v>42.8</v>
      </c>
      <c r="AM574" s="22">
        <f t="shared" si="587"/>
        <v>1456826.4</v>
      </c>
      <c r="AN574" s="22">
        <f t="shared" si="588"/>
        <v>1442214.43</v>
      </c>
      <c r="AO574" s="22">
        <f t="shared" si="589"/>
        <v>14611.97</v>
      </c>
      <c r="AP574" s="22">
        <f t="shared" ca="1" si="590"/>
        <v>554773.6</v>
      </c>
      <c r="AQ574" s="22">
        <f t="shared" ca="1" si="636"/>
        <v>2011600</v>
      </c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</row>
    <row r="575" spans="1:55" s="3" customFormat="1" ht="15.75" hidden="1" customHeight="1" x14ac:dyDescent="0.25">
      <c r="A575" s="17">
        <v>17</v>
      </c>
      <c r="B575" s="51" t="s">
        <v>233</v>
      </c>
      <c r="C575" s="17"/>
      <c r="D575" s="22"/>
      <c r="E575" s="57">
        <v>6</v>
      </c>
      <c r="F575" s="58">
        <v>284.39999999999998</v>
      </c>
      <c r="G575" s="17">
        <v>2</v>
      </c>
      <c r="H575" s="17">
        <v>94.6</v>
      </c>
      <c r="I575" s="57">
        <v>19</v>
      </c>
      <c r="J575" s="76">
        <f t="shared" ref="J575:J576" si="639">E575+G575</f>
        <v>8</v>
      </c>
      <c r="K575" s="64"/>
      <c r="L575" s="22">
        <f t="shared" si="630"/>
        <v>379</v>
      </c>
      <c r="M575" s="17"/>
      <c r="N575" s="17"/>
      <c r="O575" s="17"/>
      <c r="P575" s="17"/>
      <c r="Q575" s="22">
        <f t="shared" ca="1" si="631"/>
        <v>927523298.14999998</v>
      </c>
      <c r="R575" s="32">
        <f t="shared" si="632"/>
        <v>0</v>
      </c>
      <c r="S575" s="32">
        <f t="shared" si="633"/>
        <v>0</v>
      </c>
      <c r="T575" s="32">
        <f t="shared" ca="1" si="634"/>
        <v>4912598</v>
      </c>
      <c r="U575" s="88">
        <v>0</v>
      </c>
      <c r="V575" s="23">
        <v>45291</v>
      </c>
      <c r="W575" s="17"/>
      <c r="X575" s="17"/>
      <c r="Y575" s="17"/>
      <c r="Z575" s="17"/>
      <c r="AA575" s="17"/>
      <c r="AB575" s="17"/>
      <c r="AC575" s="17"/>
      <c r="AD575" s="58">
        <f t="shared" si="637"/>
        <v>284.39999999999998</v>
      </c>
      <c r="AE575" s="22">
        <f t="shared" si="583"/>
        <v>9680407.1999999993</v>
      </c>
      <c r="AF575" s="22"/>
      <c r="AG575" s="22"/>
      <c r="AH575" s="22">
        <f t="shared" si="584"/>
        <v>9583312.7200000007</v>
      </c>
      <c r="AI575" s="22">
        <f t="shared" si="585"/>
        <v>97094.48</v>
      </c>
      <c r="AJ575" s="22">
        <f t="shared" ca="1" si="586"/>
        <v>3686392.8</v>
      </c>
      <c r="AK575" s="22">
        <f t="shared" ca="1" si="622"/>
        <v>13366800</v>
      </c>
      <c r="AL575" s="17">
        <f t="shared" si="635"/>
        <v>94.6</v>
      </c>
      <c r="AM575" s="22">
        <f t="shared" si="587"/>
        <v>3219994.8</v>
      </c>
      <c r="AN575" s="22">
        <f t="shared" si="588"/>
        <v>3187698.25</v>
      </c>
      <c r="AO575" s="22">
        <f t="shared" si="589"/>
        <v>32296.55</v>
      </c>
      <c r="AP575" s="22">
        <f t="shared" ca="1" si="590"/>
        <v>1226205.2</v>
      </c>
      <c r="AQ575" s="22">
        <f t="shared" ca="1" si="636"/>
        <v>4446200</v>
      </c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</row>
    <row r="576" spans="1:55" s="3" customFormat="1" ht="15.75" hidden="1" customHeight="1" x14ac:dyDescent="0.25">
      <c r="A576" s="17">
        <v>18</v>
      </c>
      <c r="B576" s="51" t="s">
        <v>234</v>
      </c>
      <c r="C576" s="17"/>
      <c r="D576" s="22"/>
      <c r="E576" s="57">
        <v>11</v>
      </c>
      <c r="F576" s="58">
        <v>508.8</v>
      </c>
      <c r="G576" s="17">
        <v>2</v>
      </c>
      <c r="H576" s="17">
        <v>92.2</v>
      </c>
      <c r="I576" s="57">
        <v>40</v>
      </c>
      <c r="J576" s="76">
        <f t="shared" si="639"/>
        <v>13</v>
      </c>
      <c r="K576" s="66"/>
      <c r="L576" s="22">
        <f t="shared" si="630"/>
        <v>601</v>
      </c>
      <c r="M576" s="17"/>
      <c r="N576" s="17"/>
      <c r="O576" s="17"/>
      <c r="P576" s="17"/>
      <c r="Q576" s="22">
        <f t="shared" ca="1" si="631"/>
        <v>927523298.14999998</v>
      </c>
      <c r="R576" s="32">
        <f t="shared" si="632"/>
        <v>0</v>
      </c>
      <c r="S576" s="32">
        <f t="shared" si="633"/>
        <v>0</v>
      </c>
      <c r="T576" s="32">
        <f t="shared" ca="1" si="634"/>
        <v>7790162</v>
      </c>
      <c r="U576" s="88">
        <v>0</v>
      </c>
      <c r="V576" s="23">
        <v>45291</v>
      </c>
      <c r="W576" s="17"/>
      <c r="X576" s="17"/>
      <c r="Y576" s="17"/>
      <c r="Z576" s="17"/>
      <c r="AA576" s="17"/>
      <c r="AB576" s="17"/>
      <c r="AC576" s="17"/>
      <c r="AD576" s="58">
        <f t="shared" si="637"/>
        <v>508.8</v>
      </c>
      <c r="AE576" s="22">
        <f t="shared" si="583"/>
        <v>17318534.399999999</v>
      </c>
      <c r="AF576" s="22"/>
      <c r="AG576" s="22"/>
      <c r="AH576" s="22">
        <f t="shared" si="584"/>
        <v>17144829.5</v>
      </c>
      <c r="AI576" s="22">
        <f t="shared" si="585"/>
        <v>173704.9</v>
      </c>
      <c r="AJ576" s="22">
        <f t="shared" ca="1" si="586"/>
        <v>6595065.5999999996</v>
      </c>
      <c r="AK576" s="22">
        <f t="shared" ca="1" si="622"/>
        <v>23913600</v>
      </c>
      <c r="AL576" s="17">
        <f t="shared" si="635"/>
        <v>92.2</v>
      </c>
      <c r="AM576" s="22">
        <f t="shared" si="587"/>
        <v>3138303.6</v>
      </c>
      <c r="AN576" s="22">
        <f t="shared" si="588"/>
        <v>3106826.41</v>
      </c>
      <c r="AO576" s="22">
        <f t="shared" si="589"/>
        <v>31477.19</v>
      </c>
      <c r="AP576" s="22">
        <f t="shared" ca="1" si="590"/>
        <v>1195096.3999999999</v>
      </c>
      <c r="AQ576" s="22">
        <f t="shared" ca="1" si="636"/>
        <v>4333400</v>
      </c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</row>
    <row r="577" spans="1:55" s="3" customFormat="1" ht="15.75" hidden="1" customHeight="1" x14ac:dyDescent="0.25">
      <c r="A577" s="17">
        <v>19</v>
      </c>
      <c r="B577" s="51" t="s">
        <v>235</v>
      </c>
      <c r="C577" s="17"/>
      <c r="D577" s="22"/>
      <c r="E577" s="57">
        <v>24</v>
      </c>
      <c r="F577" s="58">
        <v>476</v>
      </c>
      <c r="G577" s="17">
        <v>2</v>
      </c>
      <c r="H577" s="17">
        <v>23.9</v>
      </c>
      <c r="I577" s="57">
        <v>48</v>
      </c>
      <c r="J577" s="76">
        <v>26</v>
      </c>
      <c r="K577" s="66"/>
      <c r="L577" s="22">
        <f t="shared" si="630"/>
        <v>499.9</v>
      </c>
      <c r="M577" s="17"/>
      <c r="N577" s="17"/>
      <c r="O577" s="17"/>
      <c r="P577" s="17"/>
      <c r="Q577" s="22">
        <f t="shared" ca="1" si="631"/>
        <v>927523298.14999998</v>
      </c>
      <c r="R577" s="32">
        <f t="shared" si="632"/>
        <v>0</v>
      </c>
      <c r="S577" s="32">
        <f t="shared" si="633"/>
        <v>0</v>
      </c>
      <c r="T577" s="32">
        <f t="shared" ca="1" si="634"/>
        <v>6479703.7999999998</v>
      </c>
      <c r="U577" s="88">
        <v>0</v>
      </c>
      <c r="V577" s="23">
        <v>45291</v>
      </c>
      <c r="W577" s="17"/>
      <c r="X577" s="17"/>
      <c r="Y577" s="17"/>
      <c r="Z577" s="17"/>
      <c r="AA577" s="17"/>
      <c r="AB577" s="17"/>
      <c r="AC577" s="17"/>
      <c r="AD577" s="58">
        <f t="shared" si="637"/>
        <v>476</v>
      </c>
      <c r="AE577" s="22">
        <f t="shared" si="583"/>
        <v>16202088</v>
      </c>
      <c r="AF577" s="22"/>
      <c r="AG577" s="22"/>
      <c r="AH577" s="22">
        <f t="shared" si="584"/>
        <v>16039581.060000001</v>
      </c>
      <c r="AI577" s="22">
        <f t="shared" si="585"/>
        <v>162506.94</v>
      </c>
      <c r="AJ577" s="22">
        <f t="shared" ca="1" si="586"/>
        <v>6169912</v>
      </c>
      <c r="AK577" s="22">
        <f t="shared" ca="1" si="622"/>
        <v>22372000</v>
      </c>
      <c r="AL577" s="17">
        <f t="shared" si="635"/>
        <v>23.9</v>
      </c>
      <c r="AM577" s="22">
        <f t="shared" si="587"/>
        <v>813508.2</v>
      </c>
      <c r="AN577" s="22">
        <f t="shared" si="588"/>
        <v>805348.71</v>
      </c>
      <c r="AO577" s="22">
        <f t="shared" si="589"/>
        <v>8159.49</v>
      </c>
      <c r="AP577" s="22">
        <f t="shared" ca="1" si="590"/>
        <v>309791.8</v>
      </c>
      <c r="AQ577" s="22">
        <f t="shared" ca="1" si="636"/>
        <v>1123300</v>
      </c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</row>
    <row r="578" spans="1:55" s="3" customFormat="1" ht="15.75" hidden="1" customHeight="1" x14ac:dyDescent="0.25">
      <c r="A578" s="17">
        <v>20</v>
      </c>
      <c r="B578" s="51" t="s">
        <v>236</v>
      </c>
      <c r="C578" s="17"/>
      <c r="D578" s="22"/>
      <c r="E578" s="57">
        <v>12</v>
      </c>
      <c r="F578" s="58">
        <v>582.29999999999995</v>
      </c>
      <c r="G578" s="17">
        <v>2</v>
      </c>
      <c r="H578" s="17">
        <v>108.6</v>
      </c>
      <c r="I578" s="57">
        <v>43</v>
      </c>
      <c r="J578" s="76">
        <f t="shared" ref="J578:J579" si="640">E578+G578</f>
        <v>14</v>
      </c>
      <c r="K578" s="64"/>
      <c r="L578" s="22">
        <f t="shared" si="630"/>
        <v>690.9</v>
      </c>
      <c r="M578" s="17"/>
      <c r="N578" s="17"/>
      <c r="O578" s="17"/>
      <c r="P578" s="17"/>
      <c r="Q578" s="22">
        <f t="shared" ca="1" si="631"/>
        <v>927523298.14999998</v>
      </c>
      <c r="R578" s="32">
        <f t="shared" si="632"/>
        <v>0</v>
      </c>
      <c r="S578" s="32">
        <f t="shared" si="633"/>
        <v>0</v>
      </c>
      <c r="T578" s="32">
        <f t="shared" ca="1" si="634"/>
        <v>8955445.8000000007</v>
      </c>
      <c r="U578" s="88">
        <v>0</v>
      </c>
      <c r="V578" s="23">
        <v>45291</v>
      </c>
      <c r="W578" s="17"/>
      <c r="X578" s="17"/>
      <c r="Y578" s="17"/>
      <c r="Z578" s="17"/>
      <c r="AA578" s="17"/>
      <c r="AB578" s="17"/>
      <c r="AC578" s="17"/>
      <c r="AD578" s="58">
        <f t="shared" si="637"/>
        <v>582.29999999999995</v>
      </c>
      <c r="AE578" s="22">
        <f t="shared" si="583"/>
        <v>19820327.399999999</v>
      </c>
      <c r="AF578" s="22"/>
      <c r="AG578" s="22"/>
      <c r="AH578" s="22">
        <f t="shared" si="584"/>
        <v>19621529.52</v>
      </c>
      <c r="AI578" s="22">
        <f t="shared" si="585"/>
        <v>198797.88</v>
      </c>
      <c r="AJ578" s="22">
        <f t="shared" ca="1" si="586"/>
        <v>7547772.5999999996</v>
      </c>
      <c r="AK578" s="22">
        <f t="shared" ca="1" si="622"/>
        <v>27368100</v>
      </c>
      <c r="AL578" s="17">
        <f t="shared" si="635"/>
        <v>108.6</v>
      </c>
      <c r="AM578" s="22">
        <f t="shared" si="587"/>
        <v>3696526.8</v>
      </c>
      <c r="AN578" s="22">
        <f t="shared" si="588"/>
        <v>3659450.64</v>
      </c>
      <c r="AO578" s="22">
        <f t="shared" si="589"/>
        <v>37076.160000000003</v>
      </c>
      <c r="AP578" s="22">
        <f t="shared" ca="1" si="590"/>
        <v>1407673.2</v>
      </c>
      <c r="AQ578" s="22">
        <f t="shared" ca="1" si="636"/>
        <v>5104200</v>
      </c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</row>
    <row r="579" spans="1:55" s="3" customFormat="1" ht="15.75" hidden="1" customHeight="1" x14ac:dyDescent="0.25">
      <c r="A579" s="17">
        <v>21</v>
      </c>
      <c r="B579" s="51" t="s">
        <v>237</v>
      </c>
      <c r="C579" s="17"/>
      <c r="D579" s="22"/>
      <c r="E579" s="57">
        <v>12</v>
      </c>
      <c r="F579" s="58">
        <v>477.2</v>
      </c>
      <c r="G579" s="17">
        <v>1</v>
      </c>
      <c r="H579" s="17">
        <v>17.3</v>
      </c>
      <c r="I579" s="57">
        <v>34</v>
      </c>
      <c r="J579" s="76">
        <f t="shared" si="640"/>
        <v>13</v>
      </c>
      <c r="K579" s="64"/>
      <c r="L579" s="22">
        <f t="shared" si="630"/>
        <v>494.5</v>
      </c>
      <c r="M579" s="17"/>
      <c r="N579" s="17"/>
      <c r="O579" s="17"/>
      <c r="P579" s="17"/>
      <c r="Q579" s="22">
        <f t="shared" ca="1" si="631"/>
        <v>927523298.14999998</v>
      </c>
      <c r="R579" s="32">
        <f t="shared" si="632"/>
        <v>0</v>
      </c>
      <c r="S579" s="32">
        <f t="shared" si="633"/>
        <v>0</v>
      </c>
      <c r="T579" s="32">
        <f t="shared" ca="1" si="634"/>
        <v>6409709</v>
      </c>
      <c r="U579" s="88">
        <v>0</v>
      </c>
      <c r="V579" s="23">
        <v>45291</v>
      </c>
      <c r="W579" s="17"/>
      <c r="X579" s="17"/>
      <c r="Y579" s="17"/>
      <c r="Z579" s="17"/>
      <c r="AA579" s="17"/>
      <c r="AB579" s="17"/>
      <c r="AC579" s="17"/>
      <c r="AD579" s="58">
        <f t="shared" si="637"/>
        <v>477.2</v>
      </c>
      <c r="AE579" s="22">
        <f t="shared" si="583"/>
        <v>16242933.6</v>
      </c>
      <c r="AF579" s="22"/>
      <c r="AG579" s="22"/>
      <c r="AH579" s="22">
        <f t="shared" si="584"/>
        <v>16080016.98</v>
      </c>
      <c r="AI579" s="22">
        <f t="shared" si="585"/>
        <v>162916.62</v>
      </c>
      <c r="AJ579" s="22">
        <f t="shared" ca="1" si="586"/>
        <v>6185466.4000000004</v>
      </c>
      <c r="AK579" s="22">
        <f t="shared" ca="1" si="622"/>
        <v>22428400</v>
      </c>
      <c r="AL579" s="17">
        <f t="shared" si="635"/>
        <v>17.3</v>
      </c>
      <c r="AM579" s="22">
        <f t="shared" si="587"/>
        <v>588857.4</v>
      </c>
      <c r="AN579" s="22">
        <f t="shared" si="588"/>
        <v>582951.16</v>
      </c>
      <c r="AO579" s="22">
        <f t="shared" si="589"/>
        <v>5906.24</v>
      </c>
      <c r="AP579" s="22">
        <f t="shared" ca="1" si="590"/>
        <v>224242.6</v>
      </c>
      <c r="AQ579" s="22">
        <f t="shared" ca="1" si="636"/>
        <v>813100</v>
      </c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</row>
    <row r="580" spans="1:55" s="3" customFormat="1" ht="15.75" hidden="1" customHeight="1" x14ac:dyDescent="0.25">
      <c r="A580" s="17">
        <v>22</v>
      </c>
      <c r="B580" s="51" t="s">
        <v>238</v>
      </c>
      <c r="C580" s="17"/>
      <c r="D580" s="22"/>
      <c r="E580" s="57">
        <v>7</v>
      </c>
      <c r="F580" s="58">
        <v>319.5</v>
      </c>
      <c r="G580" s="17">
        <v>1</v>
      </c>
      <c r="H580" s="17">
        <v>32.200000000000003</v>
      </c>
      <c r="I580" s="57">
        <v>20</v>
      </c>
      <c r="J580" s="76">
        <v>8</v>
      </c>
      <c r="K580" s="64"/>
      <c r="L580" s="22">
        <f t="shared" si="630"/>
        <v>351.7</v>
      </c>
      <c r="M580" s="17"/>
      <c r="N580" s="17"/>
      <c r="O580" s="17"/>
      <c r="P580" s="17"/>
      <c r="Q580" s="22">
        <f t="shared" ca="1" si="631"/>
        <v>927523298.14999998</v>
      </c>
      <c r="R580" s="32">
        <f t="shared" si="632"/>
        <v>0</v>
      </c>
      <c r="S580" s="32">
        <f t="shared" si="633"/>
        <v>0</v>
      </c>
      <c r="T580" s="32">
        <f t="shared" ca="1" si="634"/>
        <v>4558735.4000000004</v>
      </c>
      <c r="U580" s="88">
        <v>0</v>
      </c>
      <c r="V580" s="23">
        <v>45291</v>
      </c>
      <c r="W580" s="17"/>
      <c r="X580" s="17"/>
      <c r="Y580" s="17"/>
      <c r="Z580" s="17"/>
      <c r="AA580" s="17"/>
      <c r="AB580" s="17"/>
      <c r="AC580" s="17"/>
      <c r="AD580" s="58">
        <f t="shared" si="637"/>
        <v>319.5</v>
      </c>
      <c r="AE580" s="22">
        <f t="shared" si="583"/>
        <v>10875141</v>
      </c>
      <c r="AF580" s="22"/>
      <c r="AG580" s="22"/>
      <c r="AH580" s="22">
        <f t="shared" si="584"/>
        <v>10766063.34</v>
      </c>
      <c r="AI580" s="22">
        <f t="shared" si="585"/>
        <v>109077.66</v>
      </c>
      <c r="AJ580" s="22">
        <f t="shared" ca="1" si="586"/>
        <v>4141359</v>
      </c>
      <c r="AK580" s="22">
        <f t="shared" ca="1" si="622"/>
        <v>15016500</v>
      </c>
      <c r="AL580" s="17">
        <f t="shared" si="635"/>
        <v>32.200000000000003</v>
      </c>
      <c r="AM580" s="22">
        <f t="shared" si="587"/>
        <v>1096023.6000000001</v>
      </c>
      <c r="AN580" s="22">
        <f t="shared" si="588"/>
        <v>1085030.48</v>
      </c>
      <c r="AO580" s="22">
        <f t="shared" si="589"/>
        <v>10993.12</v>
      </c>
      <c r="AP580" s="22">
        <f t="shared" ca="1" si="590"/>
        <v>417376.4</v>
      </c>
      <c r="AQ580" s="22">
        <f t="shared" ca="1" si="636"/>
        <v>1513400</v>
      </c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</row>
    <row r="581" spans="1:55" s="3" customFormat="1" ht="15.75" hidden="1" customHeight="1" x14ac:dyDescent="0.25">
      <c r="A581" s="17">
        <v>23</v>
      </c>
      <c r="B581" s="51" t="s">
        <v>239</v>
      </c>
      <c r="C581" s="17"/>
      <c r="D581" s="22"/>
      <c r="E581" s="57">
        <v>6</v>
      </c>
      <c r="F581" s="58">
        <v>231.8</v>
      </c>
      <c r="G581" s="17">
        <v>0</v>
      </c>
      <c r="H581" s="17">
        <v>0</v>
      </c>
      <c r="I581" s="57">
        <v>20</v>
      </c>
      <c r="J581" s="76">
        <f t="shared" ref="J581" si="641">E581+G581</f>
        <v>6</v>
      </c>
      <c r="K581" s="64"/>
      <c r="L581" s="22">
        <f t="shared" si="630"/>
        <v>231.8</v>
      </c>
      <c r="M581" s="17"/>
      <c r="N581" s="17"/>
      <c r="O581" s="17"/>
      <c r="P581" s="17"/>
      <c r="Q581" s="22">
        <f t="shared" ca="1" si="631"/>
        <v>927523298.14999998</v>
      </c>
      <c r="R581" s="32">
        <f t="shared" si="632"/>
        <v>0</v>
      </c>
      <c r="S581" s="32">
        <f t="shared" si="633"/>
        <v>0</v>
      </c>
      <c r="T581" s="32">
        <f t="shared" ca="1" si="634"/>
        <v>3004591.6</v>
      </c>
      <c r="U581" s="88">
        <v>0</v>
      </c>
      <c r="V581" s="23">
        <v>45291</v>
      </c>
      <c r="W581" s="17"/>
      <c r="X581" s="17"/>
      <c r="Y581" s="17"/>
      <c r="Z581" s="17"/>
      <c r="AA581" s="17"/>
      <c r="AB581" s="17"/>
      <c r="AC581" s="17"/>
      <c r="AD581" s="58">
        <f t="shared" si="637"/>
        <v>231.8</v>
      </c>
      <c r="AE581" s="22">
        <f t="shared" si="583"/>
        <v>7890008.4000000004</v>
      </c>
      <c r="AF581" s="22"/>
      <c r="AG581" s="22"/>
      <c r="AH581" s="22">
        <f t="shared" si="584"/>
        <v>7810871.6200000001</v>
      </c>
      <c r="AI581" s="22">
        <f t="shared" si="585"/>
        <v>79136.78</v>
      </c>
      <c r="AJ581" s="22">
        <f t="shared" ca="1" si="586"/>
        <v>3004591.6</v>
      </c>
      <c r="AK581" s="22">
        <f t="shared" ca="1" si="622"/>
        <v>10894600</v>
      </c>
      <c r="AL581" s="17">
        <f t="shared" si="635"/>
        <v>0</v>
      </c>
      <c r="AM581" s="22">
        <f t="shared" si="587"/>
        <v>0</v>
      </c>
      <c r="AN581" s="22">
        <f t="shared" si="588"/>
        <v>0</v>
      </c>
      <c r="AO581" s="22">
        <f t="shared" si="589"/>
        <v>0</v>
      </c>
      <c r="AP581" s="22">
        <f t="shared" ca="1" si="590"/>
        <v>0</v>
      </c>
      <c r="AQ581" s="22">
        <f t="shared" ca="1" si="636"/>
        <v>0</v>
      </c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</row>
    <row r="582" spans="1:55" s="3" customFormat="1" ht="15.75" hidden="1" customHeight="1" x14ac:dyDescent="0.25">
      <c r="A582" s="17">
        <v>24</v>
      </c>
      <c r="B582" s="51" t="s">
        <v>240</v>
      </c>
      <c r="C582" s="17"/>
      <c r="D582" s="28"/>
      <c r="E582" s="57">
        <v>28</v>
      </c>
      <c r="F582" s="58">
        <v>1209.22</v>
      </c>
      <c r="G582" s="17">
        <v>3</v>
      </c>
      <c r="H582" s="17">
        <v>260.10000000000002</v>
      </c>
      <c r="I582" s="57">
        <v>61</v>
      </c>
      <c r="J582" s="76">
        <v>31</v>
      </c>
      <c r="K582" s="64"/>
      <c r="L582" s="22">
        <f t="shared" si="630"/>
        <v>1469.32</v>
      </c>
      <c r="M582" s="17"/>
      <c r="N582" s="17"/>
      <c r="O582" s="17"/>
      <c r="P582" s="17"/>
      <c r="Q582" s="22">
        <f t="shared" ca="1" si="631"/>
        <v>927523298.14999998</v>
      </c>
      <c r="R582" s="32">
        <f t="shared" si="632"/>
        <v>0</v>
      </c>
      <c r="S582" s="32">
        <f t="shared" si="633"/>
        <v>0</v>
      </c>
      <c r="T582" s="32">
        <f t="shared" ca="1" si="634"/>
        <v>19045325.84</v>
      </c>
      <c r="U582" s="88">
        <v>0</v>
      </c>
      <c r="V582" s="23">
        <v>45291</v>
      </c>
      <c r="W582" s="17"/>
      <c r="X582" s="17"/>
      <c r="Y582" s="17"/>
      <c r="Z582" s="17"/>
      <c r="AA582" s="17"/>
      <c r="AB582" s="17"/>
      <c r="AC582" s="17"/>
      <c r="AD582" s="58">
        <f t="shared" si="637"/>
        <v>1209.22</v>
      </c>
      <c r="AE582" s="22">
        <f t="shared" si="583"/>
        <v>41159430.359999999</v>
      </c>
      <c r="AF582" s="22"/>
      <c r="AG582" s="22"/>
      <c r="AH582" s="22">
        <f t="shared" si="584"/>
        <v>40746601.270000003</v>
      </c>
      <c r="AI582" s="22">
        <f t="shared" si="585"/>
        <v>412829.09</v>
      </c>
      <c r="AJ582" s="22">
        <f t="shared" ca="1" si="586"/>
        <v>15673909.640000001</v>
      </c>
      <c r="AK582" s="22">
        <f t="shared" ca="1" si="622"/>
        <v>56833340</v>
      </c>
      <c r="AL582" s="17">
        <f t="shared" si="635"/>
        <v>260.10000000000002</v>
      </c>
      <c r="AM582" s="22">
        <f t="shared" si="587"/>
        <v>8853283.8000000007</v>
      </c>
      <c r="AN582" s="22">
        <f t="shared" si="588"/>
        <v>8764485.3599999994</v>
      </c>
      <c r="AO582" s="22">
        <f t="shared" si="589"/>
        <v>88798.44</v>
      </c>
      <c r="AP582" s="22">
        <f t="shared" ca="1" si="590"/>
        <v>3371416.2</v>
      </c>
      <c r="AQ582" s="22">
        <f t="shared" ca="1" si="636"/>
        <v>12224700</v>
      </c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</row>
    <row r="583" spans="1:55" s="3" customFormat="1" ht="15.75" hidden="1" customHeight="1" x14ac:dyDescent="0.25">
      <c r="A583" s="17">
        <v>25</v>
      </c>
      <c r="B583" s="51" t="s">
        <v>241</v>
      </c>
      <c r="C583" s="17"/>
      <c r="D583" s="22"/>
      <c r="E583" s="57">
        <v>19</v>
      </c>
      <c r="F583" s="58">
        <v>460.1</v>
      </c>
      <c r="G583" s="17">
        <v>10</v>
      </c>
      <c r="H583" s="17">
        <v>243</v>
      </c>
      <c r="I583" s="57">
        <v>80</v>
      </c>
      <c r="J583" s="76">
        <v>29</v>
      </c>
      <c r="K583" s="64"/>
      <c r="L583" s="22">
        <f t="shared" si="630"/>
        <v>703.1</v>
      </c>
      <c r="M583" s="17"/>
      <c r="N583" s="17"/>
      <c r="O583" s="17"/>
      <c r="P583" s="17"/>
      <c r="Q583" s="22">
        <f t="shared" ca="1" si="631"/>
        <v>927523298.14999998</v>
      </c>
      <c r="R583" s="32">
        <f t="shared" si="632"/>
        <v>0</v>
      </c>
      <c r="S583" s="32">
        <f t="shared" si="633"/>
        <v>0</v>
      </c>
      <c r="T583" s="32">
        <f t="shared" ca="1" si="634"/>
        <v>9113582.1999999993</v>
      </c>
      <c r="U583" s="88">
        <v>0</v>
      </c>
      <c r="V583" s="23">
        <v>45291</v>
      </c>
      <c r="W583" s="17"/>
      <c r="X583" s="17"/>
      <c r="Y583" s="17"/>
      <c r="Z583" s="17"/>
      <c r="AA583" s="17"/>
      <c r="AB583" s="17"/>
      <c r="AC583" s="17"/>
      <c r="AD583" s="58">
        <f t="shared" si="637"/>
        <v>460.1</v>
      </c>
      <c r="AE583" s="22">
        <f t="shared" si="583"/>
        <v>15660883.800000001</v>
      </c>
      <c r="AF583" s="22"/>
      <c r="AG583" s="22"/>
      <c r="AH583" s="22">
        <f t="shared" si="584"/>
        <v>15503805.140000001</v>
      </c>
      <c r="AI583" s="22">
        <f t="shared" si="585"/>
        <v>157078.66</v>
      </c>
      <c r="AJ583" s="22">
        <f t="shared" ca="1" si="586"/>
        <v>5963816.2000000002</v>
      </c>
      <c r="AK583" s="22">
        <f t="shared" ca="1" si="622"/>
        <v>21624700</v>
      </c>
      <c r="AL583" s="17">
        <f t="shared" si="635"/>
        <v>243</v>
      </c>
      <c r="AM583" s="22">
        <f t="shared" si="587"/>
        <v>8271234</v>
      </c>
      <c r="AN583" s="22">
        <f t="shared" si="588"/>
        <v>8188273.5199999996</v>
      </c>
      <c r="AO583" s="22">
        <f t="shared" si="589"/>
        <v>82960.479999999996</v>
      </c>
      <c r="AP583" s="22">
        <f t="shared" ca="1" si="590"/>
        <v>3149766</v>
      </c>
      <c r="AQ583" s="22">
        <f t="shared" ca="1" si="636"/>
        <v>11421000</v>
      </c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</row>
    <row r="584" spans="1:55" s="3" customFormat="1" ht="15.75" hidden="1" customHeight="1" x14ac:dyDescent="0.25">
      <c r="A584" s="17">
        <v>26</v>
      </c>
      <c r="B584" s="51" t="s">
        <v>242</v>
      </c>
      <c r="C584" s="17"/>
      <c r="D584" s="22"/>
      <c r="E584" s="57">
        <v>13</v>
      </c>
      <c r="F584" s="58">
        <v>599.29999999999995</v>
      </c>
      <c r="G584" s="17">
        <v>1</v>
      </c>
      <c r="H584" s="17">
        <v>111.9</v>
      </c>
      <c r="I584" s="57">
        <v>44</v>
      </c>
      <c r="J584" s="76">
        <v>15</v>
      </c>
      <c r="K584" s="64"/>
      <c r="L584" s="22">
        <f t="shared" si="630"/>
        <v>711.2</v>
      </c>
      <c r="M584" s="17"/>
      <c r="N584" s="17"/>
      <c r="O584" s="17"/>
      <c r="P584" s="17"/>
      <c r="Q584" s="22">
        <f t="shared" ca="1" si="631"/>
        <v>927523298.14999998</v>
      </c>
      <c r="R584" s="32">
        <f t="shared" si="632"/>
        <v>0</v>
      </c>
      <c r="S584" s="32">
        <f t="shared" si="633"/>
        <v>0</v>
      </c>
      <c r="T584" s="32">
        <f t="shared" ca="1" si="634"/>
        <v>9218574.4000000004</v>
      </c>
      <c r="U584" s="88">
        <v>0</v>
      </c>
      <c r="V584" s="23">
        <v>45291</v>
      </c>
      <c r="W584" s="17"/>
      <c r="X584" s="17"/>
      <c r="Y584" s="17"/>
      <c r="Z584" s="17"/>
      <c r="AA584" s="17"/>
      <c r="AB584" s="17"/>
      <c r="AC584" s="17"/>
      <c r="AD584" s="58">
        <f t="shared" si="637"/>
        <v>599.29999999999995</v>
      </c>
      <c r="AE584" s="22">
        <f t="shared" si="583"/>
        <v>20398973.399999999</v>
      </c>
      <c r="AF584" s="22"/>
      <c r="AG584" s="22"/>
      <c r="AH584" s="22">
        <f t="shared" si="584"/>
        <v>20194371.699999999</v>
      </c>
      <c r="AI584" s="22">
        <f t="shared" si="585"/>
        <v>204601.7</v>
      </c>
      <c r="AJ584" s="22">
        <f t="shared" ca="1" si="586"/>
        <v>7768126.5999999996</v>
      </c>
      <c r="AK584" s="22">
        <f t="shared" ca="1" si="622"/>
        <v>28167100</v>
      </c>
      <c r="AL584" s="17">
        <f t="shared" si="635"/>
        <v>111.9</v>
      </c>
      <c r="AM584" s="22">
        <f t="shared" si="587"/>
        <v>3808852.2</v>
      </c>
      <c r="AN584" s="22">
        <f t="shared" si="588"/>
        <v>3770649.41</v>
      </c>
      <c r="AO584" s="22">
        <f t="shared" si="589"/>
        <v>38202.79</v>
      </c>
      <c r="AP584" s="22">
        <f t="shared" ca="1" si="590"/>
        <v>1450447.8</v>
      </c>
      <c r="AQ584" s="22">
        <f t="shared" ca="1" si="636"/>
        <v>5259300</v>
      </c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</row>
    <row r="585" spans="1:55" s="3" customFormat="1" ht="15.75" hidden="1" customHeight="1" x14ac:dyDescent="0.25">
      <c r="A585" s="17">
        <v>27</v>
      </c>
      <c r="B585" s="51" t="s">
        <v>243</v>
      </c>
      <c r="C585" s="17"/>
      <c r="D585" s="28"/>
      <c r="E585" s="57">
        <v>5</v>
      </c>
      <c r="F585" s="58">
        <v>117.6</v>
      </c>
      <c r="G585" s="17">
        <v>7</v>
      </c>
      <c r="H585" s="17">
        <v>226.3</v>
      </c>
      <c r="I585" s="57">
        <v>29</v>
      </c>
      <c r="J585" s="76">
        <f t="shared" ref="J585:J586" si="642">E585+G585</f>
        <v>12</v>
      </c>
      <c r="K585" s="66"/>
      <c r="L585" s="22">
        <f t="shared" si="630"/>
        <v>343.9</v>
      </c>
      <c r="M585" s="17"/>
      <c r="N585" s="17"/>
      <c r="O585" s="17"/>
      <c r="P585" s="17"/>
      <c r="Q585" s="22">
        <f t="shared" ca="1" si="631"/>
        <v>927523298.14999998</v>
      </c>
      <c r="R585" s="32">
        <f t="shared" si="632"/>
        <v>0</v>
      </c>
      <c r="S585" s="32">
        <f t="shared" si="633"/>
        <v>0</v>
      </c>
      <c r="T585" s="32">
        <f t="shared" ca="1" si="634"/>
        <v>4457631.8</v>
      </c>
      <c r="U585" s="88">
        <v>0</v>
      </c>
      <c r="V585" s="23">
        <v>45291</v>
      </c>
      <c r="W585" s="17"/>
      <c r="X585" s="17"/>
      <c r="Y585" s="17"/>
      <c r="Z585" s="17"/>
      <c r="AA585" s="17"/>
      <c r="AB585" s="17"/>
      <c r="AC585" s="17"/>
      <c r="AD585" s="58">
        <f t="shared" si="637"/>
        <v>117.6</v>
      </c>
      <c r="AE585" s="22">
        <f t="shared" si="583"/>
        <v>4002868.8</v>
      </c>
      <c r="AF585" s="22"/>
      <c r="AG585" s="22"/>
      <c r="AH585" s="22">
        <f t="shared" si="584"/>
        <v>3962720.03</v>
      </c>
      <c r="AI585" s="22">
        <f t="shared" si="585"/>
        <v>40148.769999999997</v>
      </c>
      <c r="AJ585" s="22">
        <f t="shared" ca="1" si="586"/>
        <v>1524331.2</v>
      </c>
      <c r="AK585" s="22">
        <f t="shared" ca="1" si="622"/>
        <v>5527200</v>
      </c>
      <c r="AL585" s="17">
        <f t="shared" si="635"/>
        <v>226.3</v>
      </c>
      <c r="AM585" s="22">
        <f t="shared" si="587"/>
        <v>7702799.4000000004</v>
      </c>
      <c r="AN585" s="22">
        <f t="shared" si="588"/>
        <v>7625540.3200000003</v>
      </c>
      <c r="AO585" s="22">
        <f t="shared" si="589"/>
        <v>77259.08</v>
      </c>
      <c r="AP585" s="22">
        <f t="shared" ca="1" si="590"/>
        <v>2933300.6</v>
      </c>
      <c r="AQ585" s="22">
        <f t="shared" ca="1" si="636"/>
        <v>10636100</v>
      </c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</row>
    <row r="586" spans="1:55" s="3" customFormat="1" ht="15.75" hidden="1" customHeight="1" x14ac:dyDescent="0.25">
      <c r="A586" s="17">
        <v>28</v>
      </c>
      <c r="B586" s="51" t="s">
        <v>244</v>
      </c>
      <c r="C586" s="17"/>
      <c r="D586" s="22"/>
      <c r="E586" s="57">
        <v>7</v>
      </c>
      <c r="F586" s="58">
        <v>189</v>
      </c>
      <c r="G586" s="17">
        <v>5</v>
      </c>
      <c r="H586" s="17">
        <v>144.6</v>
      </c>
      <c r="I586" s="57">
        <v>39</v>
      </c>
      <c r="J586" s="76">
        <f t="shared" si="642"/>
        <v>12</v>
      </c>
      <c r="K586" s="66"/>
      <c r="L586" s="22">
        <f t="shared" si="630"/>
        <v>333.6</v>
      </c>
      <c r="M586" s="17"/>
      <c r="N586" s="17"/>
      <c r="O586" s="17"/>
      <c r="P586" s="17"/>
      <c r="Q586" s="22">
        <f t="shared" ca="1" si="631"/>
        <v>927523298.14999998</v>
      </c>
      <c r="R586" s="32">
        <f t="shared" si="632"/>
        <v>0</v>
      </c>
      <c r="S586" s="32">
        <f t="shared" si="633"/>
        <v>0</v>
      </c>
      <c r="T586" s="32">
        <f t="shared" ca="1" si="634"/>
        <v>4324123.2</v>
      </c>
      <c r="U586" s="88">
        <v>0</v>
      </c>
      <c r="V586" s="23">
        <v>45291</v>
      </c>
      <c r="W586" s="17"/>
      <c r="X586" s="17"/>
      <c r="Y586" s="17"/>
      <c r="Z586" s="17"/>
      <c r="AA586" s="17"/>
      <c r="AB586" s="17"/>
      <c r="AC586" s="17"/>
      <c r="AD586" s="58">
        <f t="shared" si="637"/>
        <v>189</v>
      </c>
      <c r="AE586" s="22">
        <f t="shared" si="583"/>
        <v>6433182</v>
      </c>
      <c r="AF586" s="22"/>
      <c r="AG586" s="22"/>
      <c r="AH586" s="22">
        <f t="shared" si="584"/>
        <v>6368657.1799999997</v>
      </c>
      <c r="AI586" s="22">
        <f t="shared" si="585"/>
        <v>64524.82</v>
      </c>
      <c r="AJ586" s="22">
        <f t="shared" ca="1" si="586"/>
        <v>2449818</v>
      </c>
      <c r="AK586" s="22">
        <f t="shared" ca="1" si="622"/>
        <v>8883000</v>
      </c>
      <c r="AL586" s="17">
        <f t="shared" si="635"/>
        <v>144.6</v>
      </c>
      <c r="AM586" s="22">
        <f t="shared" si="587"/>
        <v>4921894.8</v>
      </c>
      <c r="AN586" s="22">
        <f t="shared" si="588"/>
        <v>4872528.2</v>
      </c>
      <c r="AO586" s="22">
        <f t="shared" si="589"/>
        <v>49366.6</v>
      </c>
      <c r="AP586" s="22">
        <f t="shared" ca="1" si="590"/>
        <v>1874305.2</v>
      </c>
      <c r="AQ586" s="22">
        <f t="shared" ca="1" si="636"/>
        <v>6796200</v>
      </c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</row>
    <row r="587" spans="1:55" s="3" customFormat="1" ht="15.75" hidden="1" customHeight="1" x14ac:dyDescent="0.25">
      <c r="A587" s="17">
        <v>29</v>
      </c>
      <c r="B587" s="51" t="s">
        <v>245</v>
      </c>
      <c r="C587" s="17"/>
      <c r="D587" s="28"/>
      <c r="E587" s="57">
        <v>6</v>
      </c>
      <c r="F587" s="58">
        <v>198.7</v>
      </c>
      <c r="G587" s="17">
        <v>7</v>
      </c>
      <c r="H587" s="17">
        <v>133</v>
      </c>
      <c r="I587" s="57">
        <v>33</v>
      </c>
      <c r="J587" s="76">
        <v>13</v>
      </c>
      <c r="K587" s="66"/>
      <c r="L587" s="22">
        <f t="shared" si="630"/>
        <v>331.7</v>
      </c>
      <c r="M587" s="17"/>
      <c r="N587" s="17"/>
      <c r="O587" s="17"/>
      <c r="P587" s="17"/>
      <c r="Q587" s="22">
        <f t="shared" ca="1" si="631"/>
        <v>927523298.14999998</v>
      </c>
      <c r="R587" s="32">
        <f t="shared" si="632"/>
        <v>0</v>
      </c>
      <c r="S587" s="32">
        <f t="shared" si="633"/>
        <v>0</v>
      </c>
      <c r="T587" s="32">
        <f t="shared" ca="1" si="634"/>
        <v>4299495.4000000004</v>
      </c>
      <c r="U587" s="88">
        <v>0</v>
      </c>
      <c r="V587" s="23">
        <v>45291</v>
      </c>
      <c r="W587" s="17"/>
      <c r="X587" s="17"/>
      <c r="Y587" s="17"/>
      <c r="Z587" s="17"/>
      <c r="AA587" s="17"/>
      <c r="AB587" s="17"/>
      <c r="AC587" s="17"/>
      <c r="AD587" s="58">
        <f t="shared" si="637"/>
        <v>198.7</v>
      </c>
      <c r="AE587" s="22">
        <f t="shared" si="583"/>
        <v>6763350.5999999996</v>
      </c>
      <c r="AF587" s="22"/>
      <c r="AG587" s="22"/>
      <c r="AH587" s="22">
        <f t="shared" si="584"/>
        <v>6695514.1900000004</v>
      </c>
      <c r="AI587" s="22">
        <f t="shared" si="585"/>
        <v>67836.41</v>
      </c>
      <c r="AJ587" s="22">
        <f t="shared" ca="1" si="586"/>
        <v>2575549.4</v>
      </c>
      <c r="AK587" s="22">
        <f t="shared" ca="1" si="622"/>
        <v>9338900</v>
      </c>
      <c r="AL587" s="17">
        <f t="shared" si="635"/>
        <v>133</v>
      </c>
      <c r="AM587" s="22">
        <f t="shared" si="587"/>
        <v>4527054</v>
      </c>
      <c r="AN587" s="22">
        <f t="shared" si="588"/>
        <v>4481647.6500000004</v>
      </c>
      <c r="AO587" s="22">
        <f t="shared" si="589"/>
        <v>45406.35</v>
      </c>
      <c r="AP587" s="22">
        <f t="shared" ca="1" si="590"/>
        <v>1723946</v>
      </c>
      <c r="AQ587" s="22">
        <f t="shared" ca="1" si="636"/>
        <v>6251000</v>
      </c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</row>
    <row r="588" spans="1:55" s="3" customFormat="1" ht="15.75" hidden="1" customHeight="1" x14ac:dyDescent="0.25">
      <c r="A588" s="17">
        <v>30</v>
      </c>
      <c r="B588" s="51" t="s">
        <v>246</v>
      </c>
      <c r="C588" s="17"/>
      <c r="D588" s="22"/>
      <c r="E588" s="57">
        <v>6</v>
      </c>
      <c r="F588" s="58">
        <v>268.39999999999998</v>
      </c>
      <c r="G588" s="17">
        <v>3</v>
      </c>
      <c r="H588" s="17">
        <v>128.6</v>
      </c>
      <c r="I588" s="57">
        <v>22</v>
      </c>
      <c r="J588" s="76">
        <v>9</v>
      </c>
      <c r="K588" s="66"/>
      <c r="L588" s="22">
        <f t="shared" si="630"/>
        <v>397</v>
      </c>
      <c r="M588" s="17"/>
      <c r="N588" s="17"/>
      <c r="O588" s="17"/>
      <c r="P588" s="17"/>
      <c r="Q588" s="22">
        <f t="shared" ca="1" si="631"/>
        <v>927523298.14999998</v>
      </c>
      <c r="R588" s="32">
        <f t="shared" si="632"/>
        <v>0</v>
      </c>
      <c r="S588" s="32">
        <f t="shared" si="633"/>
        <v>0</v>
      </c>
      <c r="T588" s="32">
        <f t="shared" ca="1" si="634"/>
        <v>5145914</v>
      </c>
      <c r="U588" s="88">
        <v>0</v>
      </c>
      <c r="V588" s="23">
        <v>45291</v>
      </c>
      <c r="W588" s="17"/>
      <c r="X588" s="17"/>
      <c r="Y588" s="17"/>
      <c r="Z588" s="17"/>
      <c r="AA588" s="17"/>
      <c r="AB588" s="17"/>
      <c r="AC588" s="17"/>
      <c r="AD588" s="58">
        <f t="shared" si="637"/>
        <v>268.39999999999998</v>
      </c>
      <c r="AE588" s="22">
        <f t="shared" ref="AE588:AE642" si="643">AD588*$AE$10</f>
        <v>9135799.1999999993</v>
      </c>
      <c r="AF588" s="22"/>
      <c r="AG588" s="22"/>
      <c r="AH588" s="22">
        <f t="shared" ref="AH588:AH651" si="644">AE588-AI588</f>
        <v>9044167.1300000008</v>
      </c>
      <c r="AI588" s="22">
        <f t="shared" ref="AI588:AI651" si="645">AE588*1.003%</f>
        <v>91632.07</v>
      </c>
      <c r="AJ588" s="22">
        <f t="shared" ref="AJ588:AJ651" ca="1" si="646">AK588-AE588</f>
        <v>3479000.8</v>
      </c>
      <c r="AK588" s="22">
        <f t="shared" ca="1" si="622"/>
        <v>12614800</v>
      </c>
      <c r="AL588" s="17">
        <f t="shared" si="635"/>
        <v>128.6</v>
      </c>
      <c r="AM588" s="22">
        <f t="shared" ref="AM588:AM642" si="647">AL588*$AM$10</f>
        <v>4377286.8</v>
      </c>
      <c r="AN588" s="22">
        <f t="shared" ref="AN588:AN651" si="648">AM588-AO588</f>
        <v>4333382.6100000003</v>
      </c>
      <c r="AO588" s="22">
        <f t="shared" ref="AO588:AO651" si="649">AM588*1.003%</f>
        <v>43904.19</v>
      </c>
      <c r="AP588" s="22">
        <f t="shared" ref="AP588:AP651" ca="1" si="650">AQ588-AM588</f>
        <v>1666913.2</v>
      </c>
      <c r="AQ588" s="22">
        <f t="shared" ca="1" si="636"/>
        <v>6044200</v>
      </c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</row>
    <row r="589" spans="1:55" s="3" customFormat="1" ht="15.75" hidden="1" customHeight="1" x14ac:dyDescent="0.25">
      <c r="A589" s="17">
        <v>31</v>
      </c>
      <c r="B589" s="51" t="s">
        <v>247</v>
      </c>
      <c r="C589" s="17"/>
      <c r="D589" s="22"/>
      <c r="E589" s="57">
        <v>11</v>
      </c>
      <c r="F589" s="58">
        <v>413.2</v>
      </c>
      <c r="G589" s="17">
        <v>0</v>
      </c>
      <c r="H589" s="17">
        <v>0</v>
      </c>
      <c r="I589" s="57">
        <v>18</v>
      </c>
      <c r="J589" s="76">
        <f t="shared" ref="J589:J591" si="651">E589+G589</f>
        <v>11</v>
      </c>
      <c r="K589" s="66"/>
      <c r="L589" s="22">
        <f t="shared" si="630"/>
        <v>413.2</v>
      </c>
      <c r="M589" s="17"/>
      <c r="N589" s="17"/>
      <c r="O589" s="17"/>
      <c r="P589" s="17"/>
      <c r="Q589" s="22">
        <f t="shared" ca="1" si="631"/>
        <v>927523298.14999998</v>
      </c>
      <c r="R589" s="32">
        <f t="shared" si="632"/>
        <v>0</v>
      </c>
      <c r="S589" s="32">
        <f t="shared" si="633"/>
        <v>0</v>
      </c>
      <c r="T589" s="32">
        <f t="shared" ca="1" si="634"/>
        <v>5355898.4000000004</v>
      </c>
      <c r="U589" s="88">
        <v>0</v>
      </c>
      <c r="V589" s="23">
        <v>45291</v>
      </c>
      <c r="W589" s="17"/>
      <c r="X589" s="17"/>
      <c r="Y589" s="17"/>
      <c r="Z589" s="17"/>
      <c r="AA589" s="17"/>
      <c r="AB589" s="17"/>
      <c r="AC589" s="17"/>
      <c r="AD589" s="58">
        <f t="shared" si="637"/>
        <v>413.2</v>
      </c>
      <c r="AE589" s="22">
        <f t="shared" si="643"/>
        <v>14064501.6</v>
      </c>
      <c r="AF589" s="22"/>
      <c r="AG589" s="22"/>
      <c r="AH589" s="22">
        <f t="shared" si="644"/>
        <v>13923434.65</v>
      </c>
      <c r="AI589" s="22">
        <f t="shared" si="645"/>
        <v>141066.95000000001</v>
      </c>
      <c r="AJ589" s="22">
        <f t="shared" ca="1" si="646"/>
        <v>5355898.4000000004</v>
      </c>
      <c r="AK589" s="22">
        <f t="shared" ca="1" si="622"/>
        <v>19420400</v>
      </c>
      <c r="AL589" s="17">
        <f t="shared" si="635"/>
        <v>0</v>
      </c>
      <c r="AM589" s="22">
        <f t="shared" si="647"/>
        <v>0</v>
      </c>
      <c r="AN589" s="22">
        <f t="shared" si="648"/>
        <v>0</v>
      </c>
      <c r="AO589" s="22">
        <f t="shared" si="649"/>
        <v>0</v>
      </c>
      <c r="AP589" s="22">
        <f t="shared" ca="1" si="650"/>
        <v>0</v>
      </c>
      <c r="AQ589" s="22">
        <f t="shared" ca="1" si="636"/>
        <v>0</v>
      </c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</row>
    <row r="590" spans="1:55" s="3" customFormat="1" ht="15.75" hidden="1" customHeight="1" x14ac:dyDescent="0.25">
      <c r="A590" s="17">
        <v>31</v>
      </c>
      <c r="B590" s="51" t="s">
        <v>248</v>
      </c>
      <c r="C590" s="17"/>
      <c r="D590" s="22"/>
      <c r="E590" s="57">
        <v>10</v>
      </c>
      <c r="F590" s="58">
        <v>447.9</v>
      </c>
      <c r="G590" s="17">
        <v>0</v>
      </c>
      <c r="H590" s="17">
        <v>0</v>
      </c>
      <c r="I590" s="57">
        <v>30</v>
      </c>
      <c r="J590" s="76">
        <f t="shared" si="651"/>
        <v>10</v>
      </c>
      <c r="K590" s="66"/>
      <c r="L590" s="22">
        <f t="shared" si="630"/>
        <v>447.9</v>
      </c>
      <c r="M590" s="17"/>
      <c r="N590" s="17"/>
      <c r="O590" s="17"/>
      <c r="P590" s="17"/>
      <c r="Q590" s="22">
        <f t="shared" ca="1" si="631"/>
        <v>927523298.14999998</v>
      </c>
      <c r="R590" s="32">
        <f t="shared" si="632"/>
        <v>0</v>
      </c>
      <c r="S590" s="32">
        <f t="shared" si="633"/>
        <v>0</v>
      </c>
      <c r="T590" s="32">
        <f t="shared" ca="1" si="634"/>
        <v>5805679.7999999998</v>
      </c>
      <c r="U590" s="88">
        <v>0</v>
      </c>
      <c r="V590" s="23">
        <v>45291</v>
      </c>
      <c r="W590" s="17"/>
      <c r="X590" s="17"/>
      <c r="Y590" s="17"/>
      <c r="Z590" s="17"/>
      <c r="AA590" s="17"/>
      <c r="AB590" s="17"/>
      <c r="AC590" s="17"/>
      <c r="AD590" s="58">
        <f t="shared" si="637"/>
        <v>447.9</v>
      </c>
      <c r="AE590" s="22">
        <f t="shared" si="643"/>
        <v>15245620.199999999</v>
      </c>
      <c r="AF590" s="22"/>
      <c r="AG590" s="22"/>
      <c r="AH590" s="22">
        <f t="shared" si="644"/>
        <v>15092706.630000001</v>
      </c>
      <c r="AI590" s="22">
        <f t="shared" si="645"/>
        <v>152913.57</v>
      </c>
      <c r="AJ590" s="22">
        <f t="shared" ca="1" si="646"/>
        <v>5805679.7999999998</v>
      </c>
      <c r="AK590" s="22">
        <f t="shared" ca="1" si="622"/>
        <v>21051300</v>
      </c>
      <c r="AL590" s="17">
        <f t="shared" si="635"/>
        <v>0</v>
      </c>
      <c r="AM590" s="22">
        <f t="shared" si="647"/>
        <v>0</v>
      </c>
      <c r="AN590" s="22">
        <f t="shared" si="648"/>
        <v>0</v>
      </c>
      <c r="AO590" s="22">
        <f t="shared" si="649"/>
        <v>0</v>
      </c>
      <c r="AP590" s="22">
        <f t="shared" ca="1" si="650"/>
        <v>0</v>
      </c>
      <c r="AQ590" s="22">
        <f t="shared" ca="1" si="636"/>
        <v>0</v>
      </c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</row>
    <row r="591" spans="1:55" s="3" customFormat="1" ht="15.75" hidden="1" customHeight="1" x14ac:dyDescent="0.25">
      <c r="A591" s="17">
        <v>33</v>
      </c>
      <c r="B591" s="51" t="s">
        <v>249</v>
      </c>
      <c r="C591" s="17"/>
      <c r="D591" s="22"/>
      <c r="E591" s="57">
        <v>10</v>
      </c>
      <c r="F591" s="58">
        <v>266.5</v>
      </c>
      <c r="G591" s="17">
        <v>0</v>
      </c>
      <c r="H591" s="17">
        <v>0</v>
      </c>
      <c r="I591" s="57">
        <v>28</v>
      </c>
      <c r="J591" s="76">
        <f t="shared" si="651"/>
        <v>10</v>
      </c>
      <c r="K591" s="66"/>
      <c r="L591" s="22">
        <f t="shared" si="630"/>
        <v>266.5</v>
      </c>
      <c r="M591" s="17"/>
      <c r="N591" s="17"/>
      <c r="O591" s="17"/>
      <c r="P591" s="17"/>
      <c r="Q591" s="22">
        <f t="shared" ca="1" si="631"/>
        <v>927523298.14999998</v>
      </c>
      <c r="R591" s="32">
        <f t="shared" si="632"/>
        <v>0</v>
      </c>
      <c r="S591" s="32">
        <f t="shared" si="633"/>
        <v>0</v>
      </c>
      <c r="T591" s="32">
        <f t="shared" ca="1" si="634"/>
        <v>3454373</v>
      </c>
      <c r="U591" s="88">
        <v>0</v>
      </c>
      <c r="V591" s="23">
        <v>45291</v>
      </c>
      <c r="W591" s="17"/>
      <c r="X591" s="17"/>
      <c r="Y591" s="17"/>
      <c r="Z591" s="17"/>
      <c r="AA591" s="17"/>
      <c r="AB591" s="17"/>
      <c r="AC591" s="17"/>
      <c r="AD591" s="58">
        <f t="shared" si="637"/>
        <v>266.5</v>
      </c>
      <c r="AE591" s="22">
        <f t="shared" si="643"/>
        <v>9071127</v>
      </c>
      <c r="AF591" s="22"/>
      <c r="AG591" s="22"/>
      <c r="AH591" s="22">
        <f t="shared" si="644"/>
        <v>8980143.5999999996</v>
      </c>
      <c r="AI591" s="22">
        <f t="shared" si="645"/>
        <v>90983.4</v>
      </c>
      <c r="AJ591" s="22">
        <f t="shared" ca="1" si="646"/>
        <v>3454373</v>
      </c>
      <c r="AK591" s="22">
        <f t="shared" ca="1" si="622"/>
        <v>12525500</v>
      </c>
      <c r="AL591" s="17">
        <f t="shared" si="635"/>
        <v>0</v>
      </c>
      <c r="AM591" s="22">
        <f t="shared" si="647"/>
        <v>0</v>
      </c>
      <c r="AN591" s="22">
        <f t="shared" si="648"/>
        <v>0</v>
      </c>
      <c r="AO591" s="22">
        <f t="shared" si="649"/>
        <v>0</v>
      </c>
      <c r="AP591" s="22">
        <f t="shared" ca="1" si="650"/>
        <v>0</v>
      </c>
      <c r="AQ591" s="22">
        <f t="shared" ca="1" si="636"/>
        <v>0</v>
      </c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</row>
    <row r="592" spans="1:55" s="3" customFormat="1" ht="15.75" hidden="1" customHeight="1" x14ac:dyDescent="0.25">
      <c r="A592" s="17">
        <v>34</v>
      </c>
      <c r="B592" s="51" t="s">
        <v>250</v>
      </c>
      <c r="C592" s="17"/>
      <c r="D592" s="22"/>
      <c r="E592" s="84">
        <v>8</v>
      </c>
      <c r="F592" s="85">
        <v>442.9</v>
      </c>
      <c r="G592" s="17"/>
      <c r="H592" s="17"/>
      <c r="I592" s="57">
        <v>26</v>
      </c>
      <c r="J592" s="76">
        <v>8</v>
      </c>
      <c r="K592" s="66"/>
      <c r="L592" s="22">
        <f t="shared" si="630"/>
        <v>442.9</v>
      </c>
      <c r="M592" s="17"/>
      <c r="N592" s="17"/>
      <c r="O592" s="17"/>
      <c r="P592" s="17"/>
      <c r="Q592" s="22">
        <f t="shared" ca="1" si="631"/>
        <v>927523298.14999998</v>
      </c>
      <c r="R592" s="32">
        <f t="shared" si="632"/>
        <v>0</v>
      </c>
      <c r="S592" s="32">
        <f t="shared" si="633"/>
        <v>0</v>
      </c>
      <c r="T592" s="32">
        <f t="shared" ca="1" si="634"/>
        <v>5740869.7999999998</v>
      </c>
      <c r="U592" s="88">
        <v>0</v>
      </c>
      <c r="V592" s="23">
        <v>45291</v>
      </c>
      <c r="W592" s="17"/>
      <c r="X592" s="17"/>
      <c r="Y592" s="17"/>
      <c r="Z592" s="17"/>
      <c r="AA592" s="17"/>
      <c r="AB592" s="17"/>
      <c r="AC592" s="17"/>
      <c r="AD592" s="58">
        <f t="shared" si="637"/>
        <v>442.9</v>
      </c>
      <c r="AE592" s="22">
        <f t="shared" si="643"/>
        <v>15075430.199999999</v>
      </c>
      <c r="AF592" s="22"/>
      <c r="AG592" s="22"/>
      <c r="AH592" s="22">
        <f t="shared" si="644"/>
        <v>14924223.640000001</v>
      </c>
      <c r="AI592" s="22">
        <f t="shared" si="645"/>
        <v>151206.56</v>
      </c>
      <c r="AJ592" s="22">
        <f t="shared" ca="1" si="646"/>
        <v>5740869.7999999998</v>
      </c>
      <c r="AK592" s="22">
        <f t="shared" ca="1" si="622"/>
        <v>20816300</v>
      </c>
      <c r="AL592" s="17">
        <f t="shared" si="635"/>
        <v>0</v>
      </c>
      <c r="AM592" s="22">
        <f t="shared" si="647"/>
        <v>0</v>
      </c>
      <c r="AN592" s="22">
        <f t="shared" si="648"/>
        <v>0</v>
      </c>
      <c r="AO592" s="22">
        <f t="shared" si="649"/>
        <v>0</v>
      </c>
      <c r="AP592" s="22">
        <f t="shared" ca="1" si="650"/>
        <v>0</v>
      </c>
      <c r="AQ592" s="22">
        <f t="shared" ca="1" si="636"/>
        <v>0</v>
      </c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</row>
    <row r="593" spans="1:55" s="3" customFormat="1" ht="15.75" hidden="1" customHeight="1" x14ac:dyDescent="0.25">
      <c r="A593" s="17">
        <v>35</v>
      </c>
      <c r="B593" s="51" t="s">
        <v>251</v>
      </c>
      <c r="C593" s="17"/>
      <c r="D593" s="22"/>
      <c r="E593" s="17">
        <v>7</v>
      </c>
      <c r="F593" s="17">
        <v>396.9</v>
      </c>
      <c r="G593" s="17"/>
      <c r="H593" s="17"/>
      <c r="I593" s="57">
        <v>18</v>
      </c>
      <c r="J593" s="76">
        <v>8</v>
      </c>
      <c r="K593" s="66"/>
      <c r="L593" s="22">
        <f t="shared" si="630"/>
        <v>396.9</v>
      </c>
      <c r="M593" s="17"/>
      <c r="N593" s="17"/>
      <c r="O593" s="17"/>
      <c r="P593" s="17"/>
      <c r="Q593" s="22">
        <f t="shared" ca="1" si="631"/>
        <v>927523298.14999998</v>
      </c>
      <c r="R593" s="32">
        <f t="shared" si="632"/>
        <v>0</v>
      </c>
      <c r="S593" s="32">
        <f t="shared" si="633"/>
        <v>0</v>
      </c>
      <c r="T593" s="32">
        <f t="shared" ca="1" si="634"/>
        <v>5144617.8</v>
      </c>
      <c r="U593" s="88">
        <v>0</v>
      </c>
      <c r="V593" s="23">
        <v>45291</v>
      </c>
      <c r="W593" s="17"/>
      <c r="X593" s="17"/>
      <c r="Y593" s="17"/>
      <c r="Z593" s="17"/>
      <c r="AA593" s="17"/>
      <c r="AB593" s="17"/>
      <c r="AC593" s="17"/>
      <c r="AD593" s="58">
        <f t="shared" si="637"/>
        <v>396.9</v>
      </c>
      <c r="AE593" s="22">
        <f t="shared" si="643"/>
        <v>13509682.199999999</v>
      </c>
      <c r="AF593" s="22"/>
      <c r="AG593" s="22"/>
      <c r="AH593" s="22">
        <f t="shared" si="644"/>
        <v>13374180.09</v>
      </c>
      <c r="AI593" s="22">
        <f t="shared" si="645"/>
        <v>135502.10999999999</v>
      </c>
      <c r="AJ593" s="22">
        <f t="shared" ca="1" si="646"/>
        <v>5144617.8</v>
      </c>
      <c r="AK593" s="22">
        <f t="shared" ca="1" si="622"/>
        <v>18654300</v>
      </c>
      <c r="AL593" s="17">
        <f t="shared" si="635"/>
        <v>0</v>
      </c>
      <c r="AM593" s="22">
        <f t="shared" si="647"/>
        <v>0</v>
      </c>
      <c r="AN593" s="22">
        <f t="shared" si="648"/>
        <v>0</v>
      </c>
      <c r="AO593" s="22">
        <f t="shared" si="649"/>
        <v>0</v>
      </c>
      <c r="AP593" s="22">
        <f t="shared" ca="1" si="650"/>
        <v>0</v>
      </c>
      <c r="AQ593" s="22">
        <f t="shared" ca="1" si="636"/>
        <v>0</v>
      </c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</row>
    <row r="594" spans="1:55" s="3" customFormat="1" ht="15.75" hidden="1" customHeight="1" x14ac:dyDescent="0.25">
      <c r="A594" s="17">
        <v>36</v>
      </c>
      <c r="B594" s="51" t="s">
        <v>252</v>
      </c>
      <c r="C594" s="17"/>
      <c r="D594" s="22"/>
      <c r="E594" s="17">
        <v>13</v>
      </c>
      <c r="F594" s="17">
        <v>515.20000000000005</v>
      </c>
      <c r="G594" s="17">
        <v>0</v>
      </c>
      <c r="H594" s="17">
        <v>0</v>
      </c>
      <c r="I594" s="57">
        <v>30</v>
      </c>
      <c r="J594" s="76">
        <f t="shared" ref="J594:J595" si="652">E594+G594</f>
        <v>13</v>
      </c>
      <c r="K594" s="66"/>
      <c r="L594" s="22">
        <f t="shared" si="630"/>
        <v>515.20000000000005</v>
      </c>
      <c r="M594" s="17"/>
      <c r="N594" s="17"/>
      <c r="O594" s="17"/>
      <c r="P594" s="17"/>
      <c r="Q594" s="22">
        <f t="shared" ca="1" si="631"/>
        <v>927523298.14999998</v>
      </c>
      <c r="R594" s="32">
        <f t="shared" si="632"/>
        <v>0</v>
      </c>
      <c r="S594" s="32">
        <f t="shared" si="633"/>
        <v>0</v>
      </c>
      <c r="T594" s="32">
        <f t="shared" ca="1" si="634"/>
        <v>6678022.4000000004</v>
      </c>
      <c r="U594" s="88">
        <v>0</v>
      </c>
      <c r="V594" s="23">
        <v>45291</v>
      </c>
      <c r="W594" s="17"/>
      <c r="X594" s="17"/>
      <c r="Y594" s="17"/>
      <c r="Z594" s="17"/>
      <c r="AA594" s="17"/>
      <c r="AB594" s="17"/>
      <c r="AC594" s="17"/>
      <c r="AD594" s="58">
        <f t="shared" si="637"/>
        <v>515.20000000000005</v>
      </c>
      <c r="AE594" s="22">
        <f t="shared" si="643"/>
        <v>17536377.600000001</v>
      </c>
      <c r="AF594" s="22"/>
      <c r="AG594" s="22"/>
      <c r="AH594" s="22">
        <f t="shared" si="644"/>
        <v>17360487.73</v>
      </c>
      <c r="AI594" s="22">
        <f t="shared" si="645"/>
        <v>175889.87</v>
      </c>
      <c r="AJ594" s="22">
        <f t="shared" ca="1" si="646"/>
        <v>6678022.4000000004</v>
      </c>
      <c r="AK594" s="22">
        <f t="shared" ca="1" si="622"/>
        <v>24214400</v>
      </c>
      <c r="AL594" s="17">
        <f t="shared" si="635"/>
        <v>0</v>
      </c>
      <c r="AM594" s="22">
        <f t="shared" si="647"/>
        <v>0</v>
      </c>
      <c r="AN594" s="22">
        <f t="shared" si="648"/>
        <v>0</v>
      </c>
      <c r="AO594" s="22">
        <f t="shared" si="649"/>
        <v>0</v>
      </c>
      <c r="AP594" s="22">
        <f t="shared" ca="1" si="650"/>
        <v>0</v>
      </c>
      <c r="AQ594" s="22">
        <f t="shared" ca="1" si="636"/>
        <v>0</v>
      </c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</row>
    <row r="595" spans="1:55" s="3" customFormat="1" ht="15.75" hidden="1" customHeight="1" x14ac:dyDescent="0.25">
      <c r="A595" s="17">
        <v>37</v>
      </c>
      <c r="B595" s="51" t="s">
        <v>253</v>
      </c>
      <c r="C595" s="17"/>
      <c r="D595" s="22"/>
      <c r="E595" s="17">
        <v>12</v>
      </c>
      <c r="F595" s="17">
        <v>515.29999999999995</v>
      </c>
      <c r="G595" s="17">
        <v>0</v>
      </c>
      <c r="H595" s="17">
        <v>0</v>
      </c>
      <c r="I595" s="57">
        <v>22</v>
      </c>
      <c r="J595" s="76">
        <f t="shared" si="652"/>
        <v>12</v>
      </c>
      <c r="K595" s="66"/>
      <c r="L595" s="22">
        <f t="shared" si="630"/>
        <v>515.29999999999995</v>
      </c>
      <c r="M595" s="17"/>
      <c r="N595" s="17"/>
      <c r="O595" s="17"/>
      <c r="P595" s="17"/>
      <c r="Q595" s="22">
        <f t="shared" ca="1" si="631"/>
        <v>927523298.14999998</v>
      </c>
      <c r="R595" s="32">
        <f t="shared" si="632"/>
        <v>0</v>
      </c>
      <c r="S595" s="32">
        <f t="shared" si="633"/>
        <v>0</v>
      </c>
      <c r="T595" s="32">
        <f t="shared" ca="1" si="634"/>
        <v>6679318.5999999996</v>
      </c>
      <c r="U595" s="88">
        <v>0</v>
      </c>
      <c r="V595" s="23">
        <v>45291</v>
      </c>
      <c r="W595" s="17"/>
      <c r="X595" s="17"/>
      <c r="Y595" s="17"/>
      <c r="Z595" s="17"/>
      <c r="AA595" s="17"/>
      <c r="AB595" s="17"/>
      <c r="AC595" s="17"/>
      <c r="AD595" s="58">
        <f t="shared" si="637"/>
        <v>515.29999999999995</v>
      </c>
      <c r="AE595" s="22">
        <f t="shared" si="643"/>
        <v>17539781.399999999</v>
      </c>
      <c r="AF595" s="22"/>
      <c r="AG595" s="22"/>
      <c r="AH595" s="22">
        <f t="shared" si="644"/>
        <v>17363857.390000001</v>
      </c>
      <c r="AI595" s="22">
        <f t="shared" si="645"/>
        <v>175924.01</v>
      </c>
      <c r="AJ595" s="22">
        <f t="shared" ca="1" si="646"/>
        <v>6679318.5999999996</v>
      </c>
      <c r="AK595" s="22">
        <f t="shared" ca="1" si="622"/>
        <v>24219100</v>
      </c>
      <c r="AL595" s="17">
        <f t="shared" si="635"/>
        <v>0</v>
      </c>
      <c r="AM595" s="22">
        <f t="shared" si="647"/>
        <v>0</v>
      </c>
      <c r="AN595" s="22">
        <f t="shared" si="648"/>
        <v>0</v>
      </c>
      <c r="AO595" s="22">
        <f t="shared" si="649"/>
        <v>0</v>
      </c>
      <c r="AP595" s="22">
        <f t="shared" ca="1" si="650"/>
        <v>0</v>
      </c>
      <c r="AQ595" s="22">
        <f t="shared" ca="1" si="636"/>
        <v>0</v>
      </c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</row>
    <row r="596" spans="1:55" s="3" customFormat="1" ht="15.75" hidden="1" customHeight="1" x14ac:dyDescent="0.25">
      <c r="A596" s="17">
        <v>38</v>
      </c>
      <c r="B596" s="109" t="s">
        <v>254</v>
      </c>
      <c r="C596" s="17"/>
      <c r="D596" s="22"/>
      <c r="E596" s="17">
        <v>2</v>
      </c>
      <c r="F596" s="17">
        <v>63.7</v>
      </c>
      <c r="G596" s="17"/>
      <c r="H596" s="17"/>
      <c r="I596" s="62">
        <v>4</v>
      </c>
      <c r="J596" s="76">
        <v>2</v>
      </c>
      <c r="K596" s="64"/>
      <c r="L596" s="22">
        <f t="shared" si="630"/>
        <v>63.7</v>
      </c>
      <c r="M596" s="17"/>
      <c r="N596" s="17"/>
      <c r="O596" s="17"/>
      <c r="P596" s="17"/>
      <c r="Q596" s="22">
        <f t="shared" ca="1" si="631"/>
        <v>927523298.14999998</v>
      </c>
      <c r="R596" s="32">
        <f t="shared" si="632"/>
        <v>0</v>
      </c>
      <c r="S596" s="32">
        <f t="shared" si="633"/>
        <v>0</v>
      </c>
      <c r="T596" s="32">
        <f t="shared" ca="1" si="634"/>
        <v>825679.4</v>
      </c>
      <c r="U596" s="88">
        <v>0</v>
      </c>
      <c r="V596" s="23">
        <v>45291</v>
      </c>
      <c r="W596" s="17"/>
      <c r="X596" s="17"/>
      <c r="Y596" s="17"/>
      <c r="Z596" s="17"/>
      <c r="AA596" s="17"/>
      <c r="AB596" s="17"/>
      <c r="AC596" s="17"/>
      <c r="AD596" s="58">
        <f t="shared" si="637"/>
        <v>63.7</v>
      </c>
      <c r="AE596" s="22">
        <f t="shared" si="643"/>
        <v>2168220.6</v>
      </c>
      <c r="AF596" s="22"/>
      <c r="AG596" s="22"/>
      <c r="AH596" s="22">
        <f t="shared" si="644"/>
        <v>2146473.35</v>
      </c>
      <c r="AI596" s="22">
        <f t="shared" si="645"/>
        <v>21747.25</v>
      </c>
      <c r="AJ596" s="22">
        <f t="shared" ca="1" si="646"/>
        <v>825679.4</v>
      </c>
      <c r="AK596" s="22">
        <f t="shared" ca="1" si="622"/>
        <v>2993900</v>
      </c>
      <c r="AL596" s="17">
        <f t="shared" si="635"/>
        <v>0</v>
      </c>
      <c r="AM596" s="22">
        <f t="shared" si="647"/>
        <v>0</v>
      </c>
      <c r="AN596" s="22">
        <f t="shared" si="648"/>
        <v>0</v>
      </c>
      <c r="AO596" s="22">
        <f t="shared" si="649"/>
        <v>0</v>
      </c>
      <c r="AP596" s="22">
        <f t="shared" ca="1" si="650"/>
        <v>0</v>
      </c>
      <c r="AQ596" s="22">
        <f t="shared" ca="1" si="636"/>
        <v>0</v>
      </c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</row>
    <row r="597" spans="1:55" s="3" customFormat="1" ht="15.75" hidden="1" customHeight="1" x14ac:dyDescent="0.25">
      <c r="A597" s="17">
        <v>39</v>
      </c>
      <c r="B597" s="109" t="s">
        <v>255</v>
      </c>
      <c r="C597" s="17"/>
      <c r="D597" s="28"/>
      <c r="E597" s="17">
        <v>8</v>
      </c>
      <c r="F597" s="17">
        <v>454.4</v>
      </c>
      <c r="G597" s="17"/>
      <c r="H597" s="17"/>
      <c r="I597" s="57">
        <v>22</v>
      </c>
      <c r="J597" s="66">
        <f t="shared" ref="J597:J599" si="653">E597+G597</f>
        <v>8</v>
      </c>
      <c r="K597" s="64"/>
      <c r="L597" s="22">
        <f t="shared" si="630"/>
        <v>454.4</v>
      </c>
      <c r="M597" s="17"/>
      <c r="N597" s="17"/>
      <c r="O597" s="17"/>
      <c r="P597" s="17"/>
      <c r="Q597" s="22">
        <f t="shared" ca="1" si="631"/>
        <v>927523298.14999998</v>
      </c>
      <c r="R597" s="32">
        <f t="shared" si="632"/>
        <v>0</v>
      </c>
      <c r="S597" s="32">
        <f t="shared" si="633"/>
        <v>0</v>
      </c>
      <c r="T597" s="32">
        <f t="shared" ca="1" si="634"/>
        <v>5889932.7999999998</v>
      </c>
      <c r="U597" s="88">
        <v>0</v>
      </c>
      <c r="V597" s="23">
        <v>45291</v>
      </c>
      <c r="W597" s="17"/>
      <c r="X597" s="17"/>
      <c r="Y597" s="17"/>
      <c r="Z597" s="17"/>
      <c r="AA597" s="17"/>
      <c r="AB597" s="17"/>
      <c r="AC597" s="17"/>
      <c r="AD597" s="58">
        <f t="shared" si="637"/>
        <v>454.4</v>
      </c>
      <c r="AE597" s="22">
        <f t="shared" si="643"/>
        <v>15466867.199999999</v>
      </c>
      <c r="AF597" s="22"/>
      <c r="AG597" s="22"/>
      <c r="AH597" s="22">
        <f t="shared" si="644"/>
        <v>15311734.52</v>
      </c>
      <c r="AI597" s="22">
        <f t="shared" si="645"/>
        <v>155132.68</v>
      </c>
      <c r="AJ597" s="22">
        <f t="shared" ca="1" si="646"/>
        <v>5889932.7999999998</v>
      </c>
      <c r="AK597" s="22">
        <f t="shared" ca="1" si="622"/>
        <v>21356800</v>
      </c>
      <c r="AL597" s="17">
        <f t="shared" si="635"/>
        <v>0</v>
      </c>
      <c r="AM597" s="22">
        <f t="shared" si="647"/>
        <v>0</v>
      </c>
      <c r="AN597" s="22">
        <f t="shared" si="648"/>
        <v>0</v>
      </c>
      <c r="AO597" s="22">
        <f t="shared" si="649"/>
        <v>0</v>
      </c>
      <c r="AP597" s="22">
        <f t="shared" ca="1" si="650"/>
        <v>0</v>
      </c>
      <c r="AQ597" s="22">
        <f t="shared" ca="1" si="636"/>
        <v>0</v>
      </c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</row>
    <row r="598" spans="1:55" s="3" customFormat="1" ht="15.75" hidden="1" customHeight="1" x14ac:dyDescent="0.25">
      <c r="A598" s="17">
        <v>40</v>
      </c>
      <c r="B598" s="109" t="s">
        <v>256</v>
      </c>
      <c r="C598" s="17"/>
      <c r="D598" s="22"/>
      <c r="E598" s="17">
        <v>12</v>
      </c>
      <c r="F598" s="17">
        <v>296.60000000000002</v>
      </c>
      <c r="G598" s="17">
        <v>3</v>
      </c>
      <c r="H598" s="17">
        <v>68.599999999999994</v>
      </c>
      <c r="I598" s="57">
        <v>22</v>
      </c>
      <c r="J598" s="66">
        <f t="shared" si="653"/>
        <v>15</v>
      </c>
      <c r="K598" s="64"/>
      <c r="L598" s="22">
        <f t="shared" si="630"/>
        <v>365.2</v>
      </c>
      <c r="M598" s="17"/>
      <c r="N598" s="17"/>
      <c r="O598" s="17"/>
      <c r="P598" s="17"/>
      <c r="Q598" s="22">
        <f t="shared" ca="1" si="631"/>
        <v>927523298.14999998</v>
      </c>
      <c r="R598" s="32">
        <f t="shared" si="632"/>
        <v>0</v>
      </c>
      <c r="S598" s="32">
        <f t="shared" si="633"/>
        <v>0</v>
      </c>
      <c r="T598" s="32">
        <f t="shared" ca="1" si="634"/>
        <v>4733722.4000000004</v>
      </c>
      <c r="U598" s="88">
        <v>0</v>
      </c>
      <c r="V598" s="23">
        <v>45291</v>
      </c>
      <c r="W598" s="17"/>
      <c r="X598" s="17"/>
      <c r="Y598" s="17"/>
      <c r="Z598" s="17"/>
      <c r="AA598" s="17"/>
      <c r="AB598" s="17"/>
      <c r="AC598" s="17"/>
      <c r="AD598" s="58">
        <f t="shared" si="637"/>
        <v>296.60000000000002</v>
      </c>
      <c r="AE598" s="22">
        <f t="shared" si="643"/>
        <v>10095670.800000001</v>
      </c>
      <c r="AF598" s="22"/>
      <c r="AG598" s="22"/>
      <c r="AH598" s="22">
        <f t="shared" si="644"/>
        <v>9994411.2200000007</v>
      </c>
      <c r="AI598" s="22">
        <f t="shared" si="645"/>
        <v>101259.58</v>
      </c>
      <c r="AJ598" s="22">
        <f t="shared" ca="1" si="646"/>
        <v>3844529.2</v>
      </c>
      <c r="AK598" s="22">
        <f t="shared" ca="1" si="622"/>
        <v>13940200</v>
      </c>
      <c r="AL598" s="17">
        <f t="shared" si="635"/>
        <v>68.599999999999994</v>
      </c>
      <c r="AM598" s="22">
        <f t="shared" si="647"/>
        <v>2335006.7999999998</v>
      </c>
      <c r="AN598" s="22">
        <f t="shared" si="648"/>
        <v>2311586.6800000002</v>
      </c>
      <c r="AO598" s="22">
        <f t="shared" si="649"/>
        <v>23420.12</v>
      </c>
      <c r="AP598" s="22">
        <f t="shared" ca="1" si="650"/>
        <v>889193.2</v>
      </c>
      <c r="AQ598" s="22">
        <f t="shared" ca="1" si="636"/>
        <v>3224200</v>
      </c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</row>
    <row r="599" spans="1:55" s="3" customFormat="1" ht="15.75" hidden="1" customHeight="1" x14ac:dyDescent="0.25">
      <c r="A599" s="17">
        <v>41</v>
      </c>
      <c r="B599" s="109" t="s">
        <v>257</v>
      </c>
      <c r="C599" s="17"/>
      <c r="D599" s="22"/>
      <c r="E599" s="17">
        <v>14</v>
      </c>
      <c r="F599" s="17">
        <v>421.5</v>
      </c>
      <c r="G599" s="41"/>
      <c r="H599" s="17">
        <v>0</v>
      </c>
      <c r="I599" s="57">
        <v>27</v>
      </c>
      <c r="J599" s="66">
        <f t="shared" si="653"/>
        <v>14</v>
      </c>
      <c r="K599" s="64"/>
      <c r="L599" s="22">
        <f t="shared" si="630"/>
        <v>421.5</v>
      </c>
      <c r="M599" s="17"/>
      <c r="N599" s="17"/>
      <c r="O599" s="17"/>
      <c r="P599" s="17"/>
      <c r="Q599" s="22">
        <f t="shared" ca="1" si="631"/>
        <v>927523298.14999998</v>
      </c>
      <c r="R599" s="32">
        <f t="shared" si="632"/>
        <v>0</v>
      </c>
      <c r="S599" s="32">
        <f t="shared" si="633"/>
        <v>0</v>
      </c>
      <c r="T599" s="32">
        <f t="shared" ca="1" si="634"/>
        <v>5463483</v>
      </c>
      <c r="U599" s="88">
        <v>0</v>
      </c>
      <c r="V599" s="23">
        <v>45291</v>
      </c>
      <c r="W599" s="17"/>
      <c r="X599" s="17"/>
      <c r="Y599" s="17"/>
      <c r="Z599" s="17"/>
      <c r="AA599" s="17"/>
      <c r="AB599" s="17"/>
      <c r="AC599" s="17"/>
      <c r="AD599" s="58">
        <f t="shared" si="637"/>
        <v>421.5</v>
      </c>
      <c r="AE599" s="22">
        <f t="shared" si="643"/>
        <v>14347017</v>
      </c>
      <c r="AF599" s="22"/>
      <c r="AG599" s="22"/>
      <c r="AH599" s="22">
        <f t="shared" si="644"/>
        <v>14203116.42</v>
      </c>
      <c r="AI599" s="22">
        <f t="shared" si="645"/>
        <v>143900.57999999999</v>
      </c>
      <c r="AJ599" s="22">
        <f t="shared" ca="1" si="646"/>
        <v>5463483</v>
      </c>
      <c r="AK599" s="22">
        <f t="shared" ca="1" si="622"/>
        <v>19810500</v>
      </c>
      <c r="AL599" s="17">
        <f t="shared" si="635"/>
        <v>0</v>
      </c>
      <c r="AM599" s="22">
        <f t="shared" si="647"/>
        <v>0</v>
      </c>
      <c r="AN599" s="22">
        <f t="shared" si="648"/>
        <v>0</v>
      </c>
      <c r="AO599" s="22">
        <f t="shared" si="649"/>
        <v>0</v>
      </c>
      <c r="AP599" s="22">
        <f t="shared" ca="1" si="650"/>
        <v>0</v>
      </c>
      <c r="AQ599" s="22">
        <f t="shared" ca="1" si="636"/>
        <v>0</v>
      </c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</row>
    <row r="600" spans="1:55" s="3" customFormat="1" ht="15.75" hidden="1" customHeight="1" x14ac:dyDescent="0.25">
      <c r="A600" s="17">
        <v>42</v>
      </c>
      <c r="B600" s="109" t="s">
        <v>258</v>
      </c>
      <c r="C600" s="17"/>
      <c r="D600" s="28"/>
      <c r="E600" s="17">
        <v>10</v>
      </c>
      <c r="F600" s="17">
        <v>368.4</v>
      </c>
      <c r="G600" s="17">
        <v>2</v>
      </c>
      <c r="H600" s="17">
        <v>120</v>
      </c>
      <c r="I600" s="62">
        <v>32</v>
      </c>
      <c r="J600" s="76">
        <v>12</v>
      </c>
      <c r="K600" s="64"/>
      <c r="L600" s="22">
        <f t="shared" si="630"/>
        <v>488.4</v>
      </c>
      <c r="M600" s="17"/>
      <c r="N600" s="17"/>
      <c r="O600" s="17"/>
      <c r="P600" s="17"/>
      <c r="Q600" s="22">
        <f t="shared" ca="1" si="631"/>
        <v>927523298.14999998</v>
      </c>
      <c r="R600" s="32">
        <f t="shared" si="632"/>
        <v>0</v>
      </c>
      <c r="S600" s="32">
        <f t="shared" si="633"/>
        <v>0</v>
      </c>
      <c r="T600" s="32">
        <f t="shared" ca="1" si="634"/>
        <v>6330640.7999999998</v>
      </c>
      <c r="U600" s="88">
        <v>0</v>
      </c>
      <c r="V600" s="23">
        <v>45291</v>
      </c>
      <c r="W600" s="17"/>
      <c r="X600" s="17"/>
      <c r="Y600" s="17"/>
      <c r="Z600" s="17"/>
      <c r="AA600" s="17"/>
      <c r="AB600" s="17"/>
      <c r="AC600" s="17"/>
      <c r="AD600" s="58">
        <f t="shared" si="637"/>
        <v>368.4</v>
      </c>
      <c r="AE600" s="22">
        <f t="shared" si="643"/>
        <v>12539599.199999999</v>
      </c>
      <c r="AF600" s="22"/>
      <c r="AG600" s="22"/>
      <c r="AH600" s="22">
        <f t="shared" si="644"/>
        <v>12413827.02</v>
      </c>
      <c r="AI600" s="22">
        <f t="shared" si="645"/>
        <v>125772.18</v>
      </c>
      <c r="AJ600" s="22">
        <f t="shared" ca="1" si="646"/>
        <v>4775200.8</v>
      </c>
      <c r="AK600" s="22">
        <f t="shared" ca="1" si="622"/>
        <v>17314800</v>
      </c>
      <c r="AL600" s="17">
        <f t="shared" si="635"/>
        <v>120</v>
      </c>
      <c r="AM600" s="22">
        <f t="shared" si="647"/>
        <v>4084560</v>
      </c>
      <c r="AN600" s="22">
        <f t="shared" si="648"/>
        <v>4043591.86</v>
      </c>
      <c r="AO600" s="22">
        <f t="shared" si="649"/>
        <v>40968.14</v>
      </c>
      <c r="AP600" s="22">
        <f t="shared" ca="1" si="650"/>
        <v>1555440</v>
      </c>
      <c r="AQ600" s="22">
        <f t="shared" ca="1" si="636"/>
        <v>5640000</v>
      </c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</row>
    <row r="601" spans="1:55" s="3" customFormat="1" ht="15.75" hidden="1" customHeight="1" x14ac:dyDescent="0.25">
      <c r="A601" s="17">
        <v>43</v>
      </c>
      <c r="B601" s="109" t="s">
        <v>259</v>
      </c>
      <c r="C601" s="17"/>
      <c r="D601" s="22"/>
      <c r="E601" s="17">
        <v>11</v>
      </c>
      <c r="F601" s="17">
        <v>297.39999999999998</v>
      </c>
      <c r="G601" s="17">
        <v>2</v>
      </c>
      <c r="H601" s="17">
        <v>121.8</v>
      </c>
      <c r="I601" s="62">
        <v>27</v>
      </c>
      <c r="J601" s="76">
        <v>13</v>
      </c>
      <c r="K601" s="64"/>
      <c r="L601" s="22">
        <f t="shared" si="630"/>
        <v>419.2</v>
      </c>
      <c r="M601" s="17"/>
      <c r="N601" s="17"/>
      <c r="O601" s="17"/>
      <c r="P601" s="17"/>
      <c r="Q601" s="22">
        <f t="shared" ca="1" si="631"/>
        <v>927523298.14999998</v>
      </c>
      <c r="R601" s="32">
        <f t="shared" si="632"/>
        <v>0</v>
      </c>
      <c r="S601" s="32">
        <f t="shared" si="633"/>
        <v>0</v>
      </c>
      <c r="T601" s="32">
        <f t="shared" ca="1" si="634"/>
        <v>5433670.4000000004</v>
      </c>
      <c r="U601" s="88">
        <v>0</v>
      </c>
      <c r="V601" s="23">
        <v>45291</v>
      </c>
      <c r="W601" s="17"/>
      <c r="X601" s="17"/>
      <c r="Y601" s="17"/>
      <c r="Z601" s="17"/>
      <c r="AA601" s="17"/>
      <c r="AB601" s="17"/>
      <c r="AC601" s="17"/>
      <c r="AD601" s="58">
        <f t="shared" si="637"/>
        <v>297.39999999999998</v>
      </c>
      <c r="AE601" s="22">
        <f t="shared" si="643"/>
        <v>10122901.199999999</v>
      </c>
      <c r="AF601" s="22"/>
      <c r="AG601" s="22"/>
      <c r="AH601" s="22">
        <f t="shared" si="644"/>
        <v>10021368.5</v>
      </c>
      <c r="AI601" s="22">
        <f t="shared" si="645"/>
        <v>101532.7</v>
      </c>
      <c r="AJ601" s="22">
        <f t="shared" ca="1" si="646"/>
        <v>3854898.8</v>
      </c>
      <c r="AK601" s="22">
        <f t="shared" ca="1" si="622"/>
        <v>13977800</v>
      </c>
      <c r="AL601" s="17">
        <f t="shared" si="635"/>
        <v>121.8</v>
      </c>
      <c r="AM601" s="22">
        <f t="shared" si="647"/>
        <v>4145828.4</v>
      </c>
      <c r="AN601" s="22">
        <f t="shared" si="648"/>
        <v>4104245.74</v>
      </c>
      <c r="AO601" s="22">
        <f t="shared" si="649"/>
        <v>41582.660000000003</v>
      </c>
      <c r="AP601" s="22">
        <f t="shared" ca="1" si="650"/>
        <v>1578771.6</v>
      </c>
      <c r="AQ601" s="22">
        <f t="shared" ca="1" si="636"/>
        <v>5724600</v>
      </c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</row>
    <row r="602" spans="1:55" s="3" customFormat="1" ht="15.75" hidden="1" customHeight="1" x14ac:dyDescent="0.25">
      <c r="A602" s="17">
        <v>44</v>
      </c>
      <c r="B602" s="51" t="s">
        <v>260</v>
      </c>
      <c r="C602" s="17"/>
      <c r="D602" s="22"/>
      <c r="E602" s="17">
        <v>6</v>
      </c>
      <c r="F602" s="17">
        <v>242.8</v>
      </c>
      <c r="G602" s="17">
        <v>2</v>
      </c>
      <c r="H602" s="17">
        <v>88.5</v>
      </c>
      <c r="I602" s="57">
        <v>28</v>
      </c>
      <c r="J602" s="66">
        <f t="shared" ref="J602:J604" si="654">E602+G602</f>
        <v>8</v>
      </c>
      <c r="K602" s="66"/>
      <c r="L602" s="22">
        <f t="shared" si="630"/>
        <v>331.3</v>
      </c>
      <c r="M602" s="17"/>
      <c r="N602" s="17"/>
      <c r="O602" s="17"/>
      <c r="P602" s="17"/>
      <c r="Q602" s="22">
        <f t="shared" ca="1" si="631"/>
        <v>927523298.14999998</v>
      </c>
      <c r="R602" s="32">
        <f t="shared" si="632"/>
        <v>0</v>
      </c>
      <c r="S602" s="32">
        <f t="shared" si="633"/>
        <v>0</v>
      </c>
      <c r="T602" s="32">
        <f t="shared" ca="1" si="634"/>
        <v>4294310.5999999996</v>
      </c>
      <c r="U602" s="88">
        <v>0</v>
      </c>
      <c r="V602" s="23">
        <v>45291</v>
      </c>
      <c r="W602" s="17"/>
      <c r="X602" s="17"/>
      <c r="Y602" s="17"/>
      <c r="Z602" s="17"/>
      <c r="AA602" s="17"/>
      <c r="AB602" s="17"/>
      <c r="AC602" s="17"/>
      <c r="AD602" s="58">
        <f t="shared" si="637"/>
        <v>242.8</v>
      </c>
      <c r="AE602" s="22">
        <f t="shared" si="643"/>
        <v>8264426.4000000004</v>
      </c>
      <c r="AF602" s="22"/>
      <c r="AG602" s="22"/>
      <c r="AH602" s="22">
        <f t="shared" si="644"/>
        <v>8181534.2000000002</v>
      </c>
      <c r="AI602" s="22">
        <f t="shared" si="645"/>
        <v>82892.2</v>
      </c>
      <c r="AJ602" s="22">
        <f t="shared" ca="1" si="646"/>
        <v>3147173.6</v>
      </c>
      <c r="AK602" s="22">
        <f t="shared" ca="1" si="622"/>
        <v>11411600</v>
      </c>
      <c r="AL602" s="17">
        <f t="shared" si="635"/>
        <v>88.5</v>
      </c>
      <c r="AM602" s="22">
        <f t="shared" si="647"/>
        <v>3012363</v>
      </c>
      <c r="AN602" s="22">
        <f t="shared" si="648"/>
        <v>2982149</v>
      </c>
      <c r="AO602" s="22">
        <f t="shared" si="649"/>
        <v>30214</v>
      </c>
      <c r="AP602" s="22">
        <f t="shared" ca="1" si="650"/>
        <v>1147137</v>
      </c>
      <c r="AQ602" s="22">
        <f t="shared" ca="1" si="636"/>
        <v>4159500</v>
      </c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</row>
    <row r="603" spans="1:55" s="3" customFormat="1" ht="15.75" hidden="1" customHeight="1" x14ac:dyDescent="0.25">
      <c r="A603" s="17">
        <v>45</v>
      </c>
      <c r="B603" s="51" t="s">
        <v>261</v>
      </c>
      <c r="C603" s="17"/>
      <c r="D603" s="22"/>
      <c r="E603" s="17">
        <v>7</v>
      </c>
      <c r="F603" s="17">
        <v>301</v>
      </c>
      <c r="G603" s="17">
        <v>1</v>
      </c>
      <c r="H603" s="17">
        <v>39.299999999999997</v>
      </c>
      <c r="I603" s="57">
        <v>8</v>
      </c>
      <c r="J603" s="66">
        <f t="shared" si="654"/>
        <v>8</v>
      </c>
      <c r="K603" s="66"/>
      <c r="L603" s="22">
        <f t="shared" si="630"/>
        <v>340.3</v>
      </c>
      <c r="M603" s="17"/>
      <c r="N603" s="17"/>
      <c r="O603" s="17"/>
      <c r="P603" s="17"/>
      <c r="Q603" s="22">
        <f t="shared" ca="1" si="631"/>
        <v>927523298.14999998</v>
      </c>
      <c r="R603" s="32">
        <f t="shared" si="632"/>
        <v>0</v>
      </c>
      <c r="S603" s="32">
        <f t="shared" si="633"/>
        <v>0</v>
      </c>
      <c r="T603" s="32">
        <f t="shared" ca="1" si="634"/>
        <v>4410968.5999999996</v>
      </c>
      <c r="U603" s="88">
        <v>0</v>
      </c>
      <c r="V603" s="23">
        <v>45291</v>
      </c>
      <c r="W603" s="17"/>
      <c r="X603" s="17"/>
      <c r="Y603" s="17"/>
      <c r="Z603" s="17"/>
      <c r="AA603" s="17"/>
      <c r="AB603" s="17"/>
      <c r="AC603" s="17"/>
      <c r="AD603" s="58">
        <f t="shared" si="637"/>
        <v>301</v>
      </c>
      <c r="AE603" s="22">
        <f t="shared" si="643"/>
        <v>10245438</v>
      </c>
      <c r="AF603" s="22"/>
      <c r="AG603" s="22"/>
      <c r="AH603" s="22">
        <f t="shared" si="644"/>
        <v>10142676.26</v>
      </c>
      <c r="AI603" s="22">
        <f t="shared" si="645"/>
        <v>102761.74</v>
      </c>
      <c r="AJ603" s="22">
        <f t="shared" ca="1" si="646"/>
        <v>3901562</v>
      </c>
      <c r="AK603" s="22">
        <f t="shared" ca="1" si="622"/>
        <v>14147000</v>
      </c>
      <c r="AL603" s="17">
        <f t="shared" si="635"/>
        <v>39.299999999999997</v>
      </c>
      <c r="AM603" s="22">
        <f t="shared" si="647"/>
        <v>1337693.3999999999</v>
      </c>
      <c r="AN603" s="22">
        <f t="shared" si="648"/>
        <v>1324276.3400000001</v>
      </c>
      <c r="AO603" s="22">
        <f t="shared" si="649"/>
        <v>13417.06</v>
      </c>
      <c r="AP603" s="22">
        <f t="shared" ca="1" si="650"/>
        <v>509406.6</v>
      </c>
      <c r="AQ603" s="22">
        <f t="shared" ca="1" si="636"/>
        <v>1847100</v>
      </c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</row>
    <row r="604" spans="1:55" s="3" customFormat="1" ht="15.75" hidden="1" customHeight="1" x14ac:dyDescent="0.25">
      <c r="A604" s="17">
        <v>46</v>
      </c>
      <c r="B604" s="51" t="s">
        <v>262</v>
      </c>
      <c r="C604" s="17"/>
      <c r="D604" s="22"/>
      <c r="E604" s="17">
        <v>2</v>
      </c>
      <c r="F604" s="17">
        <v>79.599999999999994</v>
      </c>
      <c r="G604" s="17">
        <v>5</v>
      </c>
      <c r="H604" s="17">
        <v>155.30000000000001</v>
      </c>
      <c r="I604" s="57">
        <v>18</v>
      </c>
      <c r="J604" s="66">
        <f t="shared" si="654"/>
        <v>7</v>
      </c>
      <c r="K604" s="66"/>
      <c r="L604" s="22">
        <f t="shared" si="630"/>
        <v>234.9</v>
      </c>
      <c r="M604" s="17"/>
      <c r="N604" s="17"/>
      <c r="O604" s="17"/>
      <c r="P604" s="17"/>
      <c r="Q604" s="22">
        <f t="shared" ca="1" si="631"/>
        <v>927523298.14999998</v>
      </c>
      <c r="R604" s="32">
        <f t="shared" si="632"/>
        <v>0</v>
      </c>
      <c r="S604" s="32">
        <f t="shared" si="633"/>
        <v>0</v>
      </c>
      <c r="T604" s="32">
        <f t="shared" ca="1" si="634"/>
        <v>3044773.8</v>
      </c>
      <c r="U604" s="88">
        <v>0</v>
      </c>
      <c r="V604" s="23">
        <v>45291</v>
      </c>
      <c r="W604" s="17"/>
      <c r="X604" s="17"/>
      <c r="Y604" s="17"/>
      <c r="Z604" s="17"/>
      <c r="AA604" s="17"/>
      <c r="AB604" s="17"/>
      <c r="AC604" s="17"/>
      <c r="AD604" s="58">
        <f t="shared" si="637"/>
        <v>79.599999999999994</v>
      </c>
      <c r="AE604" s="22">
        <f t="shared" si="643"/>
        <v>2709424.8</v>
      </c>
      <c r="AF604" s="22"/>
      <c r="AG604" s="22"/>
      <c r="AH604" s="22">
        <f t="shared" si="644"/>
        <v>2682249.27</v>
      </c>
      <c r="AI604" s="22">
        <f t="shared" si="645"/>
        <v>27175.53</v>
      </c>
      <c r="AJ604" s="22">
        <f t="shared" ca="1" si="646"/>
        <v>1031775.2</v>
      </c>
      <c r="AK604" s="22">
        <f t="shared" ca="1" si="622"/>
        <v>3741200</v>
      </c>
      <c r="AL604" s="17">
        <f t="shared" si="635"/>
        <v>155.30000000000001</v>
      </c>
      <c r="AM604" s="22">
        <f t="shared" si="647"/>
        <v>5286101.4000000004</v>
      </c>
      <c r="AN604" s="22">
        <f t="shared" si="648"/>
        <v>5233081.8</v>
      </c>
      <c r="AO604" s="22">
        <f t="shared" si="649"/>
        <v>53019.6</v>
      </c>
      <c r="AP604" s="22">
        <f t="shared" ca="1" si="650"/>
        <v>2012998.6</v>
      </c>
      <c r="AQ604" s="22">
        <f t="shared" ca="1" si="636"/>
        <v>7299100</v>
      </c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</row>
    <row r="605" spans="1:55" s="3" customFormat="1" ht="15.75" hidden="1" customHeight="1" x14ac:dyDescent="0.25">
      <c r="A605" s="17">
        <v>47</v>
      </c>
      <c r="B605" s="110" t="s">
        <v>263</v>
      </c>
      <c r="C605" s="17"/>
      <c r="D605" s="22"/>
      <c r="E605" s="111">
        <v>11</v>
      </c>
      <c r="F605" s="96">
        <v>468.7</v>
      </c>
      <c r="G605" s="96">
        <v>1</v>
      </c>
      <c r="H605" s="96">
        <v>46.2</v>
      </c>
      <c r="I605" s="112">
        <v>28</v>
      </c>
      <c r="J605" s="76">
        <f t="shared" si="629"/>
        <v>12</v>
      </c>
      <c r="K605" s="66"/>
      <c r="L605" s="22">
        <f t="shared" si="630"/>
        <v>514.9</v>
      </c>
      <c r="M605" s="17"/>
      <c r="N605" s="17"/>
      <c r="O605" s="17"/>
      <c r="P605" s="17"/>
      <c r="Q605" s="22">
        <f t="shared" ca="1" si="631"/>
        <v>927523298.14999998</v>
      </c>
      <c r="R605" s="32">
        <f t="shared" si="632"/>
        <v>0</v>
      </c>
      <c r="S605" s="32">
        <f t="shared" si="633"/>
        <v>0</v>
      </c>
      <c r="T605" s="32">
        <f t="shared" ca="1" si="634"/>
        <v>6674133.7999999998</v>
      </c>
      <c r="U605" s="88">
        <v>0</v>
      </c>
      <c r="V605" s="23">
        <v>45291</v>
      </c>
      <c r="W605" s="17"/>
      <c r="X605" s="17"/>
      <c r="Y605" s="17"/>
      <c r="Z605" s="17"/>
      <c r="AA605" s="17"/>
      <c r="AB605" s="17"/>
      <c r="AC605" s="17"/>
      <c r="AD605" s="58">
        <f t="shared" si="637"/>
        <v>468.7</v>
      </c>
      <c r="AE605" s="22">
        <f t="shared" si="643"/>
        <v>15953610.6</v>
      </c>
      <c r="AF605" s="22"/>
      <c r="AG605" s="22"/>
      <c r="AH605" s="22">
        <f t="shared" si="644"/>
        <v>15793595.890000001</v>
      </c>
      <c r="AI605" s="22">
        <f t="shared" si="645"/>
        <v>160014.71</v>
      </c>
      <c r="AJ605" s="22">
        <f t="shared" ca="1" si="646"/>
        <v>6075289.4000000004</v>
      </c>
      <c r="AK605" s="22">
        <f t="shared" ca="1" si="622"/>
        <v>22028900</v>
      </c>
      <c r="AL605" s="17">
        <f t="shared" si="635"/>
        <v>46.2</v>
      </c>
      <c r="AM605" s="22">
        <f t="shared" si="647"/>
        <v>1572555.6</v>
      </c>
      <c r="AN605" s="22">
        <f t="shared" si="648"/>
        <v>1556782.87</v>
      </c>
      <c r="AO605" s="22">
        <f t="shared" si="649"/>
        <v>15772.73</v>
      </c>
      <c r="AP605" s="22">
        <f t="shared" ca="1" si="650"/>
        <v>598844.4</v>
      </c>
      <c r="AQ605" s="22">
        <f t="shared" ca="1" si="636"/>
        <v>2171400</v>
      </c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</row>
    <row r="606" spans="1:55" s="3" customFormat="1" ht="31.5" x14ac:dyDescent="0.25">
      <c r="A606" s="66">
        <v>5</v>
      </c>
      <c r="B606" s="158" t="s">
        <v>264</v>
      </c>
      <c r="C606" s="17"/>
      <c r="D606" s="17"/>
      <c r="E606" s="17">
        <f>SUM(E607:E641)</f>
        <v>379</v>
      </c>
      <c r="F606" s="17">
        <f t="shared" ref="F606:K606" si="655">SUM(F607:F641)</f>
        <v>14151.25</v>
      </c>
      <c r="G606" s="17">
        <f t="shared" si="655"/>
        <v>58</v>
      </c>
      <c r="H606" s="87">
        <f t="shared" si="655"/>
        <v>2155.1999999999998</v>
      </c>
      <c r="I606" s="17">
        <f t="shared" si="655"/>
        <v>1013</v>
      </c>
      <c r="J606" s="17">
        <f t="shared" si="655"/>
        <v>437</v>
      </c>
      <c r="K606" s="17">
        <f t="shared" si="655"/>
        <v>0</v>
      </c>
      <c r="L606" s="22">
        <f t="shared" si="630"/>
        <v>16306.45</v>
      </c>
      <c r="M606" s="17"/>
      <c r="N606" s="17"/>
      <c r="O606" s="17"/>
      <c r="P606" s="17"/>
      <c r="Q606" s="22">
        <f t="shared" si="631"/>
        <v>754547219.42999995</v>
      </c>
      <c r="R606" s="22">
        <f t="shared" ref="R606:U606" si="656">SUM(R607:R641)</f>
        <v>0</v>
      </c>
      <c r="S606" s="22">
        <f t="shared" si="656"/>
        <v>0</v>
      </c>
      <c r="T606" s="22">
        <f t="shared" ca="1" si="656"/>
        <v>211364204.90000001</v>
      </c>
      <c r="U606" s="22">
        <f t="shared" si="656"/>
        <v>0</v>
      </c>
      <c r="V606" s="23"/>
      <c r="W606" s="17"/>
      <c r="X606" s="17"/>
      <c r="Y606" s="17"/>
      <c r="Z606" s="17"/>
      <c r="AA606" s="17"/>
      <c r="AB606" s="17"/>
      <c r="AC606" s="17"/>
      <c r="AD606" s="87">
        <v>14151.25</v>
      </c>
      <c r="AE606" s="22">
        <f t="shared" si="643"/>
        <v>481680247.5</v>
      </c>
      <c r="AF606" s="192">
        <f>Лист3!F6</f>
        <v>0.99000000000564603</v>
      </c>
      <c r="AG606" s="192">
        <f>Лист3!F7</f>
        <v>9.9999999943534406E-3</v>
      </c>
      <c r="AH606" s="22">
        <f>AE606*AF606</f>
        <v>476863445.02999997</v>
      </c>
      <c r="AI606" s="22">
        <f>AE606*AG606</f>
        <v>4816802.47</v>
      </c>
      <c r="AJ606" s="22">
        <f t="shared" si="646"/>
        <v>173139553.16999999</v>
      </c>
      <c r="AK606" s="22">
        <v>654819800.66999996</v>
      </c>
      <c r="AL606" s="87">
        <f t="shared" ref="AL606:AZ606" si="657">SUM(AL607:AL641)</f>
        <v>2155.1999999999998</v>
      </c>
      <c r="AM606" s="22">
        <f t="shared" si="647"/>
        <v>73358697.599999994</v>
      </c>
      <c r="AN606" s="22">
        <f>AM606*AF606</f>
        <v>72625110.620000005</v>
      </c>
      <c r="AO606" s="22">
        <f>AM606*AG606</f>
        <v>733586.98</v>
      </c>
      <c r="AP606" s="22">
        <f t="shared" si="650"/>
        <v>26368721.16</v>
      </c>
      <c r="AQ606" s="22">
        <v>99727418.760000005</v>
      </c>
      <c r="AR606" s="87">
        <f t="shared" si="657"/>
        <v>0</v>
      </c>
      <c r="AS606" s="87">
        <f t="shared" si="657"/>
        <v>0</v>
      </c>
      <c r="AT606" s="87">
        <f t="shared" si="657"/>
        <v>0</v>
      </c>
      <c r="AU606" s="87">
        <f t="shared" si="657"/>
        <v>0</v>
      </c>
      <c r="AV606" s="87">
        <f t="shared" si="657"/>
        <v>0</v>
      </c>
      <c r="AW606" s="87">
        <f t="shared" si="657"/>
        <v>0</v>
      </c>
      <c r="AX606" s="87">
        <f t="shared" si="657"/>
        <v>0</v>
      </c>
      <c r="AY606" s="87">
        <f t="shared" si="657"/>
        <v>0</v>
      </c>
      <c r="AZ606" s="87">
        <f t="shared" si="657"/>
        <v>0</v>
      </c>
      <c r="BA606" s="17"/>
      <c r="BB606" s="17"/>
      <c r="BC606" s="17"/>
    </row>
    <row r="607" spans="1:55" s="35" customFormat="1" ht="15.75" hidden="1" customHeight="1" x14ac:dyDescent="0.25">
      <c r="A607" s="24">
        <v>1</v>
      </c>
      <c r="B607" s="49" t="s">
        <v>265</v>
      </c>
      <c r="C607" s="24"/>
      <c r="D607" s="24"/>
      <c r="E607" s="24">
        <v>13</v>
      </c>
      <c r="F607" s="24">
        <v>578.4</v>
      </c>
      <c r="G607" s="24">
        <v>3</v>
      </c>
      <c r="H607" s="24">
        <v>142.80000000000001</v>
      </c>
      <c r="I607" s="68">
        <v>49</v>
      </c>
      <c r="J607" s="46">
        <v>16</v>
      </c>
      <c r="K607" s="46"/>
      <c r="L607" s="22">
        <f t="shared" ref="L607:L642" si="658">AD607+AL607</f>
        <v>721.2</v>
      </c>
      <c r="M607" s="17"/>
      <c r="N607" s="17"/>
      <c r="O607" s="17"/>
      <c r="P607" s="17"/>
      <c r="Q607" s="22">
        <f t="shared" ref="Q607:Q642" ca="1" si="659">AK607+AQ607</f>
        <v>754547219.42999995</v>
      </c>
      <c r="R607" s="32">
        <f t="shared" ref="R607:R641" si="660">IF(N607&lt;M607,(L607*M607*O607)*N607/M607,L607*M607*O607)</f>
        <v>0</v>
      </c>
      <c r="S607" s="32">
        <f t="shared" ref="S607:S641" si="661">IF(N607&lt;M607,(L607*M607*P607)*N607/M607,L607*M607*P607)</f>
        <v>0</v>
      </c>
      <c r="T607" s="32">
        <f t="shared" ref="T607:T641" ca="1" si="662">Q607-R607-S607-U607</f>
        <v>9348194.4000000004</v>
      </c>
      <c r="U607" s="88">
        <v>0</v>
      </c>
      <c r="V607" s="23">
        <v>45657</v>
      </c>
      <c r="W607" s="24"/>
      <c r="X607" s="24"/>
      <c r="Y607" s="24"/>
      <c r="Z607" s="24"/>
      <c r="AA607" s="24"/>
      <c r="AB607" s="24"/>
      <c r="AC607" s="24"/>
      <c r="AD607" s="24">
        <f>F607</f>
        <v>578.4</v>
      </c>
      <c r="AE607" s="22">
        <f t="shared" si="643"/>
        <v>19687579.199999999</v>
      </c>
      <c r="AF607" s="22"/>
      <c r="AG607" s="22"/>
      <c r="AH607" s="22">
        <f t="shared" si="644"/>
        <v>19490112.780000001</v>
      </c>
      <c r="AI607" s="22">
        <f t="shared" si="645"/>
        <v>197466.42</v>
      </c>
      <c r="AJ607" s="22">
        <f t="shared" ca="1" si="646"/>
        <v>7497220.7999999998</v>
      </c>
      <c r="AK607" s="22">
        <f t="shared" ca="1" si="622"/>
        <v>27184800</v>
      </c>
      <c r="AL607" s="88">
        <f t="shared" ref="AL607:AL641" si="663">H607</f>
        <v>142.80000000000001</v>
      </c>
      <c r="AM607" s="22">
        <f t="shared" si="647"/>
        <v>4860626.4000000004</v>
      </c>
      <c r="AN607" s="22">
        <f t="shared" si="648"/>
        <v>4811874.32</v>
      </c>
      <c r="AO607" s="22">
        <f t="shared" si="649"/>
        <v>48752.08</v>
      </c>
      <c r="AP607" s="22">
        <f t="shared" ca="1" si="650"/>
        <v>1850973.6</v>
      </c>
      <c r="AQ607" s="22">
        <f t="shared" ref="AQ607:AQ641" ca="1" si="664">AL607/L607*Q607</f>
        <v>6711600</v>
      </c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</row>
    <row r="608" spans="1:55" s="35" customFormat="1" ht="15.75" hidden="1" customHeight="1" x14ac:dyDescent="0.25">
      <c r="A608" s="24">
        <v>2</v>
      </c>
      <c r="B608" s="49" t="s">
        <v>266</v>
      </c>
      <c r="C608" s="24"/>
      <c r="D608" s="24"/>
      <c r="E608" s="24">
        <v>8</v>
      </c>
      <c r="F608" s="24">
        <v>427.9</v>
      </c>
      <c r="G608" s="24">
        <v>1</v>
      </c>
      <c r="H608" s="24">
        <v>37</v>
      </c>
      <c r="I608" s="68">
        <v>30</v>
      </c>
      <c r="J608" s="46">
        <v>9</v>
      </c>
      <c r="K608" s="46"/>
      <c r="L608" s="22">
        <f t="shared" si="658"/>
        <v>464.9</v>
      </c>
      <c r="M608" s="17"/>
      <c r="N608" s="17"/>
      <c r="O608" s="17"/>
      <c r="P608" s="17"/>
      <c r="Q608" s="22">
        <f t="shared" ca="1" si="659"/>
        <v>754547219.42999995</v>
      </c>
      <c r="R608" s="32">
        <f t="shared" si="660"/>
        <v>0</v>
      </c>
      <c r="S608" s="32">
        <f t="shared" si="661"/>
        <v>0</v>
      </c>
      <c r="T608" s="32">
        <f t="shared" ca="1" si="662"/>
        <v>6026033.7999999998</v>
      </c>
      <c r="U608" s="88">
        <v>0</v>
      </c>
      <c r="V608" s="23">
        <v>45657</v>
      </c>
      <c r="W608" s="24"/>
      <c r="X608" s="24"/>
      <c r="Y608" s="24"/>
      <c r="Z608" s="24"/>
      <c r="AA608" s="24"/>
      <c r="AB608" s="24"/>
      <c r="AC608" s="24"/>
      <c r="AD608" s="24">
        <f t="shared" ref="AD608:AD641" si="665">F608</f>
        <v>427.9</v>
      </c>
      <c r="AE608" s="22">
        <f t="shared" si="643"/>
        <v>14564860.199999999</v>
      </c>
      <c r="AF608" s="22"/>
      <c r="AG608" s="22"/>
      <c r="AH608" s="22">
        <f t="shared" si="644"/>
        <v>14418774.65</v>
      </c>
      <c r="AI608" s="22">
        <f t="shared" si="645"/>
        <v>146085.54999999999</v>
      </c>
      <c r="AJ608" s="22">
        <f t="shared" ca="1" si="646"/>
        <v>5546439.7999999998</v>
      </c>
      <c r="AK608" s="22">
        <f t="shared" ca="1" si="622"/>
        <v>20111300</v>
      </c>
      <c r="AL608" s="88">
        <f t="shared" si="663"/>
        <v>37</v>
      </c>
      <c r="AM608" s="22">
        <f t="shared" si="647"/>
        <v>1259406</v>
      </c>
      <c r="AN608" s="22">
        <f t="shared" si="648"/>
        <v>1246774.1599999999</v>
      </c>
      <c r="AO608" s="22">
        <f t="shared" si="649"/>
        <v>12631.84</v>
      </c>
      <c r="AP608" s="22">
        <f t="shared" ca="1" si="650"/>
        <v>479594</v>
      </c>
      <c r="AQ608" s="22">
        <f t="shared" ca="1" si="664"/>
        <v>1739000</v>
      </c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</row>
    <row r="609" spans="1:55" s="35" customFormat="1" ht="15.75" hidden="1" customHeight="1" x14ac:dyDescent="0.25">
      <c r="A609" s="113">
        <v>3</v>
      </c>
      <c r="B609" s="49" t="s">
        <v>267</v>
      </c>
      <c r="C609" s="113"/>
      <c r="D609" s="24"/>
      <c r="E609" s="24">
        <v>13</v>
      </c>
      <c r="F609" s="113">
        <v>534.20000000000005</v>
      </c>
      <c r="G609" s="24">
        <v>1</v>
      </c>
      <c r="H609" s="113">
        <v>64.900000000000006</v>
      </c>
      <c r="I609" s="68">
        <v>25</v>
      </c>
      <c r="J609" s="46">
        <v>14</v>
      </c>
      <c r="K609" s="114"/>
      <c r="L609" s="22">
        <f t="shared" si="658"/>
        <v>599.1</v>
      </c>
      <c r="M609" s="17"/>
      <c r="N609" s="17"/>
      <c r="O609" s="17"/>
      <c r="P609" s="17"/>
      <c r="Q609" s="22">
        <f t="shared" ca="1" si="659"/>
        <v>754547219.42999995</v>
      </c>
      <c r="R609" s="32">
        <f t="shared" si="660"/>
        <v>0</v>
      </c>
      <c r="S609" s="32">
        <f t="shared" si="661"/>
        <v>0</v>
      </c>
      <c r="T609" s="32">
        <f t="shared" ca="1" si="662"/>
        <v>7765534.2000000002</v>
      </c>
      <c r="U609" s="88">
        <v>0</v>
      </c>
      <c r="V609" s="23">
        <v>45657</v>
      </c>
      <c r="W609" s="24"/>
      <c r="X609" s="24"/>
      <c r="Y609" s="24"/>
      <c r="Z609" s="24"/>
      <c r="AA609" s="24"/>
      <c r="AB609" s="24"/>
      <c r="AC609" s="24"/>
      <c r="AD609" s="24">
        <f t="shared" si="665"/>
        <v>534.20000000000005</v>
      </c>
      <c r="AE609" s="22">
        <f t="shared" si="643"/>
        <v>18183099.600000001</v>
      </c>
      <c r="AF609" s="22"/>
      <c r="AG609" s="22"/>
      <c r="AH609" s="22">
        <f t="shared" si="644"/>
        <v>18000723.109999999</v>
      </c>
      <c r="AI609" s="22">
        <f t="shared" si="645"/>
        <v>182376.49</v>
      </c>
      <c r="AJ609" s="22">
        <f t="shared" ca="1" si="646"/>
        <v>6924300.4000000004</v>
      </c>
      <c r="AK609" s="22">
        <f t="shared" ca="1" si="622"/>
        <v>25107400</v>
      </c>
      <c r="AL609" s="88">
        <f t="shared" si="663"/>
        <v>64.900000000000006</v>
      </c>
      <c r="AM609" s="22">
        <f t="shared" si="647"/>
        <v>2209066.2000000002</v>
      </c>
      <c r="AN609" s="22">
        <f t="shared" si="648"/>
        <v>2186909.27</v>
      </c>
      <c r="AO609" s="22">
        <f t="shared" si="649"/>
        <v>22156.93</v>
      </c>
      <c r="AP609" s="22">
        <f t="shared" ca="1" si="650"/>
        <v>841233.8</v>
      </c>
      <c r="AQ609" s="22">
        <f t="shared" ca="1" si="664"/>
        <v>3050300</v>
      </c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</row>
    <row r="610" spans="1:55" s="35" customFormat="1" ht="15.75" hidden="1" customHeight="1" x14ac:dyDescent="0.25">
      <c r="A610" s="24">
        <v>4</v>
      </c>
      <c r="B610" s="49" t="s">
        <v>268</v>
      </c>
      <c r="C610" s="24"/>
      <c r="D610" s="24"/>
      <c r="E610" s="24">
        <v>2</v>
      </c>
      <c r="F610" s="24">
        <v>75.8</v>
      </c>
      <c r="G610" s="24"/>
      <c r="H610" s="24">
        <v>0</v>
      </c>
      <c r="I610" s="68">
        <v>7</v>
      </c>
      <c r="J610" s="46">
        <v>2</v>
      </c>
      <c r="K610" s="46"/>
      <c r="L610" s="22">
        <f t="shared" si="658"/>
        <v>75.8</v>
      </c>
      <c r="M610" s="17"/>
      <c r="N610" s="17"/>
      <c r="O610" s="17"/>
      <c r="P610" s="17"/>
      <c r="Q610" s="22">
        <f t="shared" ca="1" si="659"/>
        <v>754547219.42999995</v>
      </c>
      <c r="R610" s="32">
        <f t="shared" si="660"/>
        <v>0</v>
      </c>
      <c r="S610" s="32">
        <f t="shared" si="661"/>
        <v>0</v>
      </c>
      <c r="T610" s="32">
        <f t="shared" ca="1" si="662"/>
        <v>982519.6</v>
      </c>
      <c r="U610" s="88">
        <v>0</v>
      </c>
      <c r="V610" s="23">
        <v>45657</v>
      </c>
      <c r="W610" s="24"/>
      <c r="X610" s="24"/>
      <c r="Y610" s="24"/>
      <c r="Z610" s="24"/>
      <c r="AA610" s="24"/>
      <c r="AB610" s="24"/>
      <c r="AC610" s="24"/>
      <c r="AD610" s="24">
        <f t="shared" si="665"/>
        <v>75.8</v>
      </c>
      <c r="AE610" s="22">
        <f t="shared" si="643"/>
        <v>2580080.4</v>
      </c>
      <c r="AF610" s="22"/>
      <c r="AG610" s="22"/>
      <c r="AH610" s="22">
        <f t="shared" si="644"/>
        <v>2554202.19</v>
      </c>
      <c r="AI610" s="22">
        <f t="shared" si="645"/>
        <v>25878.21</v>
      </c>
      <c r="AJ610" s="22">
        <f t="shared" ca="1" si="646"/>
        <v>982519.6</v>
      </c>
      <c r="AK610" s="22">
        <f t="shared" ca="1" si="622"/>
        <v>3562600</v>
      </c>
      <c r="AL610" s="88">
        <f t="shared" si="663"/>
        <v>0</v>
      </c>
      <c r="AM610" s="22">
        <f t="shared" si="647"/>
        <v>0</v>
      </c>
      <c r="AN610" s="22">
        <f t="shared" si="648"/>
        <v>0</v>
      </c>
      <c r="AO610" s="22">
        <f t="shared" si="649"/>
        <v>0</v>
      </c>
      <c r="AP610" s="22">
        <f t="shared" ca="1" si="650"/>
        <v>0</v>
      </c>
      <c r="AQ610" s="22">
        <f t="shared" ca="1" si="664"/>
        <v>0</v>
      </c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</row>
    <row r="611" spans="1:55" s="35" customFormat="1" ht="15.75" hidden="1" customHeight="1" x14ac:dyDescent="0.25">
      <c r="A611" s="24">
        <v>5</v>
      </c>
      <c r="B611" s="49" t="s">
        <v>269</v>
      </c>
      <c r="C611" s="24"/>
      <c r="D611" s="24"/>
      <c r="E611" s="24">
        <v>12</v>
      </c>
      <c r="F611" s="24">
        <v>585.79999999999995</v>
      </c>
      <c r="G611" s="24">
        <v>1</v>
      </c>
      <c r="H611" s="24">
        <v>60.8</v>
      </c>
      <c r="I611" s="68">
        <v>36</v>
      </c>
      <c r="J611" s="46">
        <f t="shared" ref="J611:J616" si="666">E611+G611</f>
        <v>13</v>
      </c>
      <c r="K611" s="46"/>
      <c r="L611" s="22">
        <f t="shared" si="658"/>
        <v>646.6</v>
      </c>
      <c r="M611" s="17"/>
      <c r="N611" s="17"/>
      <c r="O611" s="17"/>
      <c r="P611" s="17"/>
      <c r="Q611" s="22">
        <f t="shared" ca="1" si="659"/>
        <v>754547219.42999995</v>
      </c>
      <c r="R611" s="32">
        <f t="shared" si="660"/>
        <v>0</v>
      </c>
      <c r="S611" s="32">
        <f t="shared" si="661"/>
        <v>0</v>
      </c>
      <c r="T611" s="32">
        <f t="shared" ca="1" si="662"/>
        <v>8381229.2000000002</v>
      </c>
      <c r="U611" s="88">
        <v>0</v>
      </c>
      <c r="V611" s="23">
        <v>45657</v>
      </c>
      <c r="W611" s="24"/>
      <c r="X611" s="24"/>
      <c r="Y611" s="24"/>
      <c r="Z611" s="24"/>
      <c r="AA611" s="24"/>
      <c r="AB611" s="24"/>
      <c r="AC611" s="24"/>
      <c r="AD611" s="24">
        <f t="shared" si="665"/>
        <v>585.79999999999995</v>
      </c>
      <c r="AE611" s="22">
        <f t="shared" si="643"/>
        <v>19939460.399999999</v>
      </c>
      <c r="AF611" s="22"/>
      <c r="AG611" s="22"/>
      <c r="AH611" s="22">
        <f t="shared" si="644"/>
        <v>19739467.609999999</v>
      </c>
      <c r="AI611" s="22">
        <f t="shared" si="645"/>
        <v>199992.79</v>
      </c>
      <c r="AJ611" s="22">
        <f t="shared" ca="1" si="646"/>
        <v>7593139.5999999996</v>
      </c>
      <c r="AK611" s="22">
        <f t="shared" ca="1" si="622"/>
        <v>27532600</v>
      </c>
      <c r="AL611" s="88">
        <f t="shared" si="663"/>
        <v>60.8</v>
      </c>
      <c r="AM611" s="22">
        <f t="shared" si="647"/>
        <v>2069510.4</v>
      </c>
      <c r="AN611" s="22">
        <f t="shared" si="648"/>
        <v>2048753.21</v>
      </c>
      <c r="AO611" s="22">
        <f t="shared" si="649"/>
        <v>20757.189999999999</v>
      </c>
      <c r="AP611" s="22">
        <f t="shared" ca="1" si="650"/>
        <v>788089.6</v>
      </c>
      <c r="AQ611" s="22">
        <f t="shared" ca="1" si="664"/>
        <v>2857600</v>
      </c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</row>
    <row r="612" spans="1:55" s="35" customFormat="1" ht="15.75" hidden="1" customHeight="1" x14ac:dyDescent="0.25">
      <c r="A612" s="24">
        <v>6</v>
      </c>
      <c r="B612" s="49" t="s">
        <v>270</v>
      </c>
      <c r="C612" s="24"/>
      <c r="D612" s="24" t="s">
        <v>84</v>
      </c>
      <c r="E612" s="24">
        <v>8</v>
      </c>
      <c r="F612" s="24">
        <v>345.7</v>
      </c>
      <c r="G612" s="24"/>
      <c r="H612" s="24">
        <v>46.1</v>
      </c>
      <c r="I612" s="68">
        <v>23</v>
      </c>
      <c r="J612" s="46">
        <f t="shared" si="666"/>
        <v>8</v>
      </c>
      <c r="K612" s="46"/>
      <c r="L612" s="22">
        <f t="shared" si="658"/>
        <v>391.8</v>
      </c>
      <c r="M612" s="17"/>
      <c r="N612" s="17"/>
      <c r="O612" s="17"/>
      <c r="P612" s="17"/>
      <c r="Q612" s="22">
        <f t="shared" ca="1" si="659"/>
        <v>754547219.42999995</v>
      </c>
      <c r="R612" s="32">
        <f t="shared" si="660"/>
        <v>0</v>
      </c>
      <c r="S612" s="32">
        <f t="shared" si="661"/>
        <v>0</v>
      </c>
      <c r="T612" s="32">
        <f t="shared" ca="1" si="662"/>
        <v>5078511.5999999996</v>
      </c>
      <c r="U612" s="88">
        <v>0</v>
      </c>
      <c r="V612" s="23">
        <v>45657</v>
      </c>
      <c r="W612" s="24"/>
      <c r="X612" s="24"/>
      <c r="Y612" s="24"/>
      <c r="Z612" s="24"/>
      <c r="AA612" s="24"/>
      <c r="AB612" s="24"/>
      <c r="AC612" s="24"/>
      <c r="AD612" s="24">
        <f t="shared" si="665"/>
        <v>345.7</v>
      </c>
      <c r="AE612" s="22">
        <f t="shared" si="643"/>
        <v>11766936.6</v>
      </c>
      <c r="AF612" s="22"/>
      <c r="AG612" s="22"/>
      <c r="AH612" s="22">
        <f t="shared" si="644"/>
        <v>11648914.23</v>
      </c>
      <c r="AI612" s="22">
        <f t="shared" si="645"/>
        <v>118022.37</v>
      </c>
      <c r="AJ612" s="22">
        <f t="shared" ca="1" si="646"/>
        <v>4480963.4000000004</v>
      </c>
      <c r="AK612" s="22">
        <f t="shared" ca="1" si="622"/>
        <v>16247900</v>
      </c>
      <c r="AL612" s="88">
        <f t="shared" si="663"/>
        <v>46.1</v>
      </c>
      <c r="AM612" s="22">
        <f t="shared" si="647"/>
        <v>1569151.8</v>
      </c>
      <c r="AN612" s="22">
        <f t="shared" si="648"/>
        <v>1553413.21</v>
      </c>
      <c r="AO612" s="22">
        <f t="shared" si="649"/>
        <v>15738.59</v>
      </c>
      <c r="AP612" s="22">
        <f t="shared" ca="1" si="650"/>
        <v>597548.19999999995</v>
      </c>
      <c r="AQ612" s="22">
        <f t="shared" ca="1" si="664"/>
        <v>2166700</v>
      </c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</row>
    <row r="613" spans="1:55" s="35" customFormat="1" ht="15.75" hidden="1" customHeight="1" x14ac:dyDescent="0.25">
      <c r="A613" s="24">
        <v>7</v>
      </c>
      <c r="B613" s="49" t="s">
        <v>271</v>
      </c>
      <c r="C613" s="24"/>
      <c r="D613" s="24"/>
      <c r="E613" s="24">
        <v>15</v>
      </c>
      <c r="F613" s="24">
        <v>604.1</v>
      </c>
      <c r="G613" s="24">
        <v>1</v>
      </c>
      <c r="H613" s="24">
        <v>31.5</v>
      </c>
      <c r="I613" s="68">
        <v>24</v>
      </c>
      <c r="J613" s="46">
        <f t="shared" si="666"/>
        <v>16</v>
      </c>
      <c r="K613" s="46"/>
      <c r="L613" s="22">
        <f t="shared" si="658"/>
        <v>635.6</v>
      </c>
      <c r="M613" s="17"/>
      <c r="N613" s="17"/>
      <c r="O613" s="17"/>
      <c r="P613" s="17"/>
      <c r="Q613" s="22">
        <f t="shared" ca="1" si="659"/>
        <v>754547219.42999995</v>
      </c>
      <c r="R613" s="32">
        <f t="shared" si="660"/>
        <v>0</v>
      </c>
      <c r="S613" s="32">
        <f t="shared" si="661"/>
        <v>0</v>
      </c>
      <c r="T613" s="32">
        <f t="shared" ca="1" si="662"/>
        <v>8238647.2000000002</v>
      </c>
      <c r="U613" s="88">
        <v>0</v>
      </c>
      <c r="V613" s="23">
        <v>45657</v>
      </c>
      <c r="W613" s="24"/>
      <c r="X613" s="24"/>
      <c r="Y613" s="24"/>
      <c r="Z613" s="24"/>
      <c r="AA613" s="24"/>
      <c r="AB613" s="24"/>
      <c r="AC613" s="24"/>
      <c r="AD613" s="24">
        <f t="shared" si="665"/>
        <v>604.1</v>
      </c>
      <c r="AE613" s="22">
        <f t="shared" si="643"/>
        <v>20562355.800000001</v>
      </c>
      <c r="AF613" s="22"/>
      <c r="AG613" s="22"/>
      <c r="AH613" s="22">
        <f t="shared" si="644"/>
        <v>20356115.370000001</v>
      </c>
      <c r="AI613" s="22">
        <f t="shared" si="645"/>
        <v>206240.43</v>
      </c>
      <c r="AJ613" s="22">
        <f t="shared" ca="1" si="646"/>
        <v>7830344.2000000002</v>
      </c>
      <c r="AK613" s="22">
        <f t="shared" ca="1" si="622"/>
        <v>28392700</v>
      </c>
      <c r="AL613" s="88">
        <f t="shared" si="663"/>
        <v>31.5</v>
      </c>
      <c r="AM613" s="22">
        <f t="shared" si="647"/>
        <v>1072197</v>
      </c>
      <c r="AN613" s="22">
        <f t="shared" si="648"/>
        <v>1061442.8600000001</v>
      </c>
      <c r="AO613" s="22">
        <f t="shared" si="649"/>
        <v>10754.14</v>
      </c>
      <c r="AP613" s="22">
        <f t="shared" ca="1" si="650"/>
        <v>408303</v>
      </c>
      <c r="AQ613" s="22">
        <f t="shared" ca="1" si="664"/>
        <v>1480500</v>
      </c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</row>
    <row r="614" spans="1:55" s="35" customFormat="1" ht="15.75" hidden="1" customHeight="1" x14ac:dyDescent="0.25">
      <c r="A614" s="24">
        <v>8</v>
      </c>
      <c r="B614" s="49" t="s">
        <v>272</v>
      </c>
      <c r="C614" s="24"/>
      <c r="D614" s="24"/>
      <c r="E614" s="24">
        <v>18</v>
      </c>
      <c r="F614" s="24">
        <v>853.6</v>
      </c>
      <c r="G614" s="24"/>
      <c r="H614" s="24">
        <v>0</v>
      </c>
      <c r="I614" s="68">
        <v>38</v>
      </c>
      <c r="J614" s="46">
        <f t="shared" si="666"/>
        <v>18</v>
      </c>
      <c r="K614" s="46"/>
      <c r="L614" s="22">
        <f t="shared" si="658"/>
        <v>853.6</v>
      </c>
      <c r="M614" s="17"/>
      <c r="N614" s="17"/>
      <c r="O614" s="17"/>
      <c r="P614" s="17"/>
      <c r="Q614" s="22">
        <f t="shared" ca="1" si="659"/>
        <v>754547219.42999995</v>
      </c>
      <c r="R614" s="32">
        <f t="shared" si="660"/>
        <v>0</v>
      </c>
      <c r="S614" s="32">
        <f t="shared" si="661"/>
        <v>0</v>
      </c>
      <c r="T614" s="32">
        <f t="shared" ca="1" si="662"/>
        <v>11064363.199999999</v>
      </c>
      <c r="U614" s="88">
        <v>0</v>
      </c>
      <c r="V614" s="23">
        <v>45657</v>
      </c>
      <c r="W614" s="24"/>
      <c r="X614" s="24"/>
      <c r="Y614" s="24"/>
      <c r="Z614" s="24"/>
      <c r="AA614" s="24"/>
      <c r="AB614" s="24"/>
      <c r="AC614" s="24"/>
      <c r="AD614" s="24">
        <f t="shared" si="665"/>
        <v>853.6</v>
      </c>
      <c r="AE614" s="22">
        <f t="shared" si="643"/>
        <v>29054836.800000001</v>
      </c>
      <c r="AF614" s="22"/>
      <c r="AG614" s="22"/>
      <c r="AH614" s="22">
        <f t="shared" si="644"/>
        <v>28763416.789999999</v>
      </c>
      <c r="AI614" s="22">
        <f t="shared" si="645"/>
        <v>291420.01</v>
      </c>
      <c r="AJ614" s="22">
        <f t="shared" ca="1" si="646"/>
        <v>11064363.199999999</v>
      </c>
      <c r="AK614" s="22">
        <f t="shared" ca="1" si="622"/>
        <v>40119200</v>
      </c>
      <c r="AL614" s="88">
        <f t="shared" si="663"/>
        <v>0</v>
      </c>
      <c r="AM614" s="22">
        <f t="shared" si="647"/>
        <v>0</v>
      </c>
      <c r="AN614" s="22">
        <f t="shared" si="648"/>
        <v>0</v>
      </c>
      <c r="AO614" s="22">
        <f t="shared" si="649"/>
        <v>0</v>
      </c>
      <c r="AP614" s="22">
        <f t="shared" ca="1" si="650"/>
        <v>0</v>
      </c>
      <c r="AQ614" s="22">
        <f t="shared" ca="1" si="664"/>
        <v>0</v>
      </c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</row>
    <row r="615" spans="1:55" s="35" customFormat="1" ht="15.75" hidden="1" customHeight="1" x14ac:dyDescent="0.25">
      <c r="A615" s="24">
        <v>9</v>
      </c>
      <c r="B615" s="49" t="s">
        <v>273</v>
      </c>
      <c r="C615" s="24"/>
      <c r="D615" s="24"/>
      <c r="E615" s="24">
        <v>7</v>
      </c>
      <c r="F615" s="24">
        <v>307.8</v>
      </c>
      <c r="G615" s="24">
        <v>2</v>
      </c>
      <c r="H615" s="24">
        <v>103.4</v>
      </c>
      <c r="I615" s="68">
        <v>35</v>
      </c>
      <c r="J615" s="46">
        <f t="shared" si="666"/>
        <v>9</v>
      </c>
      <c r="K615" s="46"/>
      <c r="L615" s="22">
        <f t="shared" si="658"/>
        <v>411.2</v>
      </c>
      <c r="M615" s="17"/>
      <c r="N615" s="17"/>
      <c r="O615" s="17"/>
      <c r="P615" s="17"/>
      <c r="Q615" s="22">
        <f t="shared" ca="1" si="659"/>
        <v>754547219.42999995</v>
      </c>
      <c r="R615" s="32">
        <f t="shared" si="660"/>
        <v>0</v>
      </c>
      <c r="S615" s="32">
        <f t="shared" si="661"/>
        <v>0</v>
      </c>
      <c r="T615" s="32">
        <f t="shared" ca="1" si="662"/>
        <v>5329974.4000000004</v>
      </c>
      <c r="U615" s="88">
        <v>0</v>
      </c>
      <c r="V615" s="23">
        <v>45657</v>
      </c>
      <c r="W615" s="24"/>
      <c r="X615" s="24"/>
      <c r="Y615" s="24"/>
      <c r="Z615" s="24"/>
      <c r="AA615" s="24"/>
      <c r="AB615" s="24"/>
      <c r="AC615" s="24"/>
      <c r="AD615" s="24">
        <f t="shared" si="665"/>
        <v>307.8</v>
      </c>
      <c r="AE615" s="22">
        <f t="shared" si="643"/>
        <v>10476896.4</v>
      </c>
      <c r="AF615" s="22"/>
      <c r="AG615" s="22"/>
      <c r="AH615" s="22">
        <f t="shared" si="644"/>
        <v>10371813.130000001</v>
      </c>
      <c r="AI615" s="22">
        <f t="shared" si="645"/>
        <v>105083.27</v>
      </c>
      <c r="AJ615" s="22">
        <f t="shared" ca="1" si="646"/>
        <v>3989703.6</v>
      </c>
      <c r="AK615" s="22">
        <f t="shared" ca="1" si="622"/>
        <v>14466600</v>
      </c>
      <c r="AL615" s="88">
        <f t="shared" si="663"/>
        <v>103.4</v>
      </c>
      <c r="AM615" s="22">
        <f t="shared" si="647"/>
        <v>3519529.2</v>
      </c>
      <c r="AN615" s="22">
        <f t="shared" si="648"/>
        <v>3484228.32</v>
      </c>
      <c r="AO615" s="22">
        <f t="shared" si="649"/>
        <v>35300.879999999997</v>
      </c>
      <c r="AP615" s="22">
        <f t="shared" ca="1" si="650"/>
        <v>1340270.8</v>
      </c>
      <c r="AQ615" s="22">
        <f t="shared" ca="1" si="664"/>
        <v>4859800</v>
      </c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</row>
    <row r="616" spans="1:55" s="35" customFormat="1" ht="15.75" hidden="1" customHeight="1" x14ac:dyDescent="0.25">
      <c r="A616" s="24">
        <v>10</v>
      </c>
      <c r="B616" s="49" t="s">
        <v>274</v>
      </c>
      <c r="C616" s="24"/>
      <c r="D616" s="24"/>
      <c r="E616" s="24">
        <v>9</v>
      </c>
      <c r="F616" s="24">
        <v>359.3</v>
      </c>
      <c r="G616" s="24">
        <v>1</v>
      </c>
      <c r="H616" s="24">
        <v>51.7</v>
      </c>
      <c r="I616" s="68">
        <v>30</v>
      </c>
      <c r="J616" s="46">
        <f t="shared" si="666"/>
        <v>10</v>
      </c>
      <c r="K616" s="46"/>
      <c r="L616" s="22">
        <f t="shared" si="658"/>
        <v>411</v>
      </c>
      <c r="M616" s="17"/>
      <c r="N616" s="17"/>
      <c r="O616" s="17"/>
      <c r="P616" s="17"/>
      <c r="Q616" s="22">
        <f t="shared" ca="1" si="659"/>
        <v>754547219.42999995</v>
      </c>
      <c r="R616" s="32">
        <f t="shared" si="660"/>
        <v>0</v>
      </c>
      <c r="S616" s="32">
        <f t="shared" si="661"/>
        <v>0</v>
      </c>
      <c r="T616" s="32">
        <f t="shared" ca="1" si="662"/>
        <v>5327382</v>
      </c>
      <c r="U616" s="88">
        <v>0</v>
      </c>
      <c r="V616" s="23">
        <v>45657</v>
      </c>
      <c r="W616" s="24"/>
      <c r="X616" s="24"/>
      <c r="Y616" s="24"/>
      <c r="Z616" s="24"/>
      <c r="AA616" s="24"/>
      <c r="AB616" s="24"/>
      <c r="AC616" s="24"/>
      <c r="AD616" s="24">
        <f t="shared" si="665"/>
        <v>359.3</v>
      </c>
      <c r="AE616" s="22">
        <f t="shared" si="643"/>
        <v>12229853.4</v>
      </c>
      <c r="AF616" s="22"/>
      <c r="AG616" s="22"/>
      <c r="AH616" s="22">
        <f t="shared" si="644"/>
        <v>12107187.970000001</v>
      </c>
      <c r="AI616" s="22">
        <f t="shared" si="645"/>
        <v>122665.43</v>
      </c>
      <c r="AJ616" s="22">
        <f t="shared" ca="1" si="646"/>
        <v>4657246.5999999996</v>
      </c>
      <c r="AK616" s="22">
        <f t="shared" ca="1" si="622"/>
        <v>16887100</v>
      </c>
      <c r="AL616" s="88">
        <f t="shared" si="663"/>
        <v>51.7</v>
      </c>
      <c r="AM616" s="22">
        <f t="shared" si="647"/>
        <v>1759764.6</v>
      </c>
      <c r="AN616" s="22">
        <f t="shared" si="648"/>
        <v>1742114.16</v>
      </c>
      <c r="AO616" s="22">
        <f t="shared" si="649"/>
        <v>17650.439999999999</v>
      </c>
      <c r="AP616" s="22">
        <f t="shared" ca="1" si="650"/>
        <v>670135.4</v>
      </c>
      <c r="AQ616" s="22">
        <f t="shared" ca="1" si="664"/>
        <v>2429900</v>
      </c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</row>
    <row r="617" spans="1:55" s="35" customFormat="1" ht="15.75" hidden="1" customHeight="1" x14ac:dyDescent="0.25">
      <c r="A617" s="24">
        <v>11</v>
      </c>
      <c r="B617" s="49" t="s">
        <v>275</v>
      </c>
      <c r="C617" s="24"/>
      <c r="D617" s="24"/>
      <c r="E617" s="24">
        <v>11</v>
      </c>
      <c r="F617" s="24">
        <v>296.7</v>
      </c>
      <c r="G617" s="24">
        <v>2</v>
      </c>
      <c r="H617" s="24">
        <v>96.9</v>
      </c>
      <c r="I617" s="68">
        <v>29</v>
      </c>
      <c r="J617" s="46">
        <v>13</v>
      </c>
      <c r="K617" s="46"/>
      <c r="L617" s="22">
        <f t="shared" si="658"/>
        <v>393.6</v>
      </c>
      <c r="M617" s="17"/>
      <c r="N617" s="17"/>
      <c r="O617" s="17"/>
      <c r="P617" s="17"/>
      <c r="Q617" s="22">
        <f t="shared" ca="1" si="659"/>
        <v>754547219.42999995</v>
      </c>
      <c r="R617" s="32">
        <f t="shared" si="660"/>
        <v>0</v>
      </c>
      <c r="S617" s="32">
        <f t="shared" si="661"/>
        <v>0</v>
      </c>
      <c r="T617" s="32">
        <f t="shared" ca="1" si="662"/>
        <v>5101843.2</v>
      </c>
      <c r="U617" s="88">
        <v>0</v>
      </c>
      <c r="V617" s="23">
        <v>45657</v>
      </c>
      <c r="W617" s="24"/>
      <c r="X617" s="24"/>
      <c r="Y617" s="24"/>
      <c r="Z617" s="24"/>
      <c r="AA617" s="24"/>
      <c r="AB617" s="24"/>
      <c r="AC617" s="24"/>
      <c r="AD617" s="24">
        <f t="shared" si="665"/>
        <v>296.7</v>
      </c>
      <c r="AE617" s="22">
        <f t="shared" si="643"/>
        <v>10099074.6</v>
      </c>
      <c r="AF617" s="22"/>
      <c r="AG617" s="22"/>
      <c r="AH617" s="22">
        <f t="shared" si="644"/>
        <v>9997780.8800000008</v>
      </c>
      <c r="AI617" s="22">
        <f t="shared" si="645"/>
        <v>101293.72</v>
      </c>
      <c r="AJ617" s="22">
        <f t="shared" ca="1" si="646"/>
        <v>3845825.4</v>
      </c>
      <c r="AK617" s="22">
        <f t="shared" ref="AK617:AK662" ca="1" si="667">AD617/L617*Q617</f>
        <v>13944900</v>
      </c>
      <c r="AL617" s="88">
        <f t="shared" si="663"/>
        <v>96.9</v>
      </c>
      <c r="AM617" s="22">
        <f t="shared" si="647"/>
        <v>3298282.2</v>
      </c>
      <c r="AN617" s="22">
        <f t="shared" si="648"/>
        <v>3265200.43</v>
      </c>
      <c r="AO617" s="22">
        <f t="shared" si="649"/>
        <v>33081.769999999997</v>
      </c>
      <c r="AP617" s="22">
        <f t="shared" ca="1" si="650"/>
        <v>1256017.8</v>
      </c>
      <c r="AQ617" s="22">
        <f t="shared" ca="1" si="664"/>
        <v>4554300</v>
      </c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</row>
    <row r="618" spans="1:55" s="35" customFormat="1" ht="15.75" hidden="1" customHeight="1" x14ac:dyDescent="0.25">
      <c r="A618" s="24">
        <v>12</v>
      </c>
      <c r="B618" s="49" t="s">
        <v>276</v>
      </c>
      <c r="C618" s="24"/>
      <c r="D618" s="24"/>
      <c r="E618" s="24">
        <v>7</v>
      </c>
      <c r="F618" s="24">
        <v>340.9</v>
      </c>
      <c r="G618" s="24">
        <v>1</v>
      </c>
      <c r="H618" s="24">
        <v>55.2</v>
      </c>
      <c r="I618" s="68">
        <v>20</v>
      </c>
      <c r="J618" s="46">
        <v>8</v>
      </c>
      <c r="K618" s="46"/>
      <c r="L618" s="22">
        <f t="shared" si="658"/>
        <v>396.1</v>
      </c>
      <c r="M618" s="17"/>
      <c r="N618" s="17"/>
      <c r="O618" s="17"/>
      <c r="P618" s="17"/>
      <c r="Q618" s="22">
        <f t="shared" ca="1" si="659"/>
        <v>754547219.42999995</v>
      </c>
      <c r="R618" s="32">
        <f t="shared" si="660"/>
        <v>0</v>
      </c>
      <c r="S618" s="32">
        <f t="shared" si="661"/>
        <v>0</v>
      </c>
      <c r="T618" s="32">
        <f t="shared" ca="1" si="662"/>
        <v>5134248.2</v>
      </c>
      <c r="U618" s="88">
        <v>0</v>
      </c>
      <c r="V618" s="23">
        <v>45657</v>
      </c>
      <c r="W618" s="24"/>
      <c r="X618" s="24"/>
      <c r="Y618" s="24"/>
      <c r="Z618" s="24"/>
      <c r="AA618" s="24"/>
      <c r="AB618" s="24"/>
      <c r="AC618" s="24"/>
      <c r="AD618" s="24">
        <f t="shared" si="665"/>
        <v>340.9</v>
      </c>
      <c r="AE618" s="22">
        <f t="shared" si="643"/>
        <v>11603554.199999999</v>
      </c>
      <c r="AF618" s="22"/>
      <c r="AG618" s="22"/>
      <c r="AH618" s="22">
        <f t="shared" si="644"/>
        <v>11487170.550000001</v>
      </c>
      <c r="AI618" s="22">
        <f t="shared" si="645"/>
        <v>116383.65</v>
      </c>
      <c r="AJ618" s="22">
        <f t="shared" ca="1" si="646"/>
        <v>4418745.8</v>
      </c>
      <c r="AK618" s="22">
        <f t="shared" ca="1" si="667"/>
        <v>16022300</v>
      </c>
      <c r="AL618" s="88">
        <f t="shared" si="663"/>
        <v>55.2</v>
      </c>
      <c r="AM618" s="22">
        <f t="shared" si="647"/>
        <v>1878897.6</v>
      </c>
      <c r="AN618" s="22">
        <f t="shared" si="648"/>
        <v>1860052.26</v>
      </c>
      <c r="AO618" s="22">
        <f t="shared" si="649"/>
        <v>18845.34</v>
      </c>
      <c r="AP618" s="22">
        <f t="shared" ca="1" si="650"/>
        <v>715502.4</v>
      </c>
      <c r="AQ618" s="22">
        <f t="shared" ca="1" si="664"/>
        <v>2594400</v>
      </c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</row>
    <row r="619" spans="1:55" s="35" customFormat="1" ht="15.75" hidden="1" customHeight="1" x14ac:dyDescent="0.25">
      <c r="A619" s="24">
        <v>13</v>
      </c>
      <c r="B619" s="49" t="s">
        <v>277</v>
      </c>
      <c r="C619" s="24"/>
      <c r="D619" s="24"/>
      <c r="E619" s="24">
        <v>2</v>
      </c>
      <c r="F619" s="24">
        <v>88.4</v>
      </c>
      <c r="G619" s="24"/>
      <c r="H619" s="24">
        <v>0</v>
      </c>
      <c r="I619" s="68">
        <v>4</v>
      </c>
      <c r="J619" s="46">
        <v>2</v>
      </c>
      <c r="K619" s="46"/>
      <c r="L619" s="22">
        <f t="shared" si="658"/>
        <v>88.4</v>
      </c>
      <c r="M619" s="17"/>
      <c r="N619" s="17"/>
      <c r="O619" s="17"/>
      <c r="P619" s="17"/>
      <c r="Q619" s="22">
        <f t="shared" ca="1" si="659"/>
        <v>754547219.42999995</v>
      </c>
      <c r="R619" s="32">
        <f t="shared" si="660"/>
        <v>0</v>
      </c>
      <c r="S619" s="32">
        <f t="shared" si="661"/>
        <v>0</v>
      </c>
      <c r="T619" s="32">
        <f t="shared" ca="1" si="662"/>
        <v>1145840.8</v>
      </c>
      <c r="U619" s="88">
        <v>0</v>
      </c>
      <c r="V619" s="23">
        <v>45657</v>
      </c>
      <c r="W619" s="24"/>
      <c r="X619" s="24"/>
      <c r="Y619" s="24"/>
      <c r="Z619" s="24"/>
      <c r="AA619" s="24"/>
      <c r="AB619" s="24"/>
      <c r="AC619" s="24"/>
      <c r="AD619" s="24">
        <f t="shared" si="665"/>
        <v>88.4</v>
      </c>
      <c r="AE619" s="22">
        <f t="shared" si="643"/>
        <v>3008959.2</v>
      </c>
      <c r="AF619" s="22"/>
      <c r="AG619" s="22"/>
      <c r="AH619" s="22">
        <f t="shared" si="644"/>
        <v>2978779.34</v>
      </c>
      <c r="AI619" s="22">
        <f t="shared" si="645"/>
        <v>30179.86</v>
      </c>
      <c r="AJ619" s="22">
        <f t="shared" ca="1" si="646"/>
        <v>1145840.8</v>
      </c>
      <c r="AK619" s="22">
        <f t="shared" ca="1" si="667"/>
        <v>4154800</v>
      </c>
      <c r="AL619" s="88">
        <f t="shared" si="663"/>
        <v>0</v>
      </c>
      <c r="AM619" s="22">
        <f t="shared" si="647"/>
        <v>0</v>
      </c>
      <c r="AN619" s="22">
        <f t="shared" si="648"/>
        <v>0</v>
      </c>
      <c r="AO619" s="22">
        <f t="shared" si="649"/>
        <v>0</v>
      </c>
      <c r="AP619" s="22">
        <f t="shared" ca="1" si="650"/>
        <v>0</v>
      </c>
      <c r="AQ619" s="22">
        <f t="shared" ca="1" si="664"/>
        <v>0</v>
      </c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4"/>
    </row>
    <row r="620" spans="1:55" s="35" customFormat="1" ht="15.75" hidden="1" customHeight="1" x14ac:dyDescent="0.25">
      <c r="A620" s="24">
        <v>14</v>
      </c>
      <c r="B620" s="49" t="s">
        <v>278</v>
      </c>
      <c r="C620" s="24"/>
      <c r="D620" s="24"/>
      <c r="E620" s="24">
        <v>15</v>
      </c>
      <c r="F620" s="24">
        <v>591</v>
      </c>
      <c r="G620" s="24">
        <v>1</v>
      </c>
      <c r="H620" s="24">
        <v>45.7</v>
      </c>
      <c r="I620" s="68">
        <v>43</v>
      </c>
      <c r="J620" s="46">
        <f t="shared" ref="J620:J632" si="668">E620+G620</f>
        <v>16</v>
      </c>
      <c r="K620" s="46"/>
      <c r="L620" s="22">
        <f t="shared" si="658"/>
        <v>636.70000000000005</v>
      </c>
      <c r="M620" s="17"/>
      <c r="N620" s="17"/>
      <c r="O620" s="17"/>
      <c r="P620" s="17"/>
      <c r="Q620" s="22">
        <f t="shared" ca="1" si="659"/>
        <v>754547219.42999995</v>
      </c>
      <c r="R620" s="32">
        <f t="shared" si="660"/>
        <v>0</v>
      </c>
      <c r="S620" s="32">
        <f t="shared" si="661"/>
        <v>0</v>
      </c>
      <c r="T620" s="32">
        <f t="shared" ca="1" si="662"/>
        <v>8252905.4000000004</v>
      </c>
      <c r="U620" s="88">
        <v>0</v>
      </c>
      <c r="V620" s="23">
        <v>45657</v>
      </c>
      <c r="W620" s="24"/>
      <c r="X620" s="24"/>
      <c r="Y620" s="24"/>
      <c r="Z620" s="24"/>
      <c r="AA620" s="24"/>
      <c r="AB620" s="24"/>
      <c r="AC620" s="24"/>
      <c r="AD620" s="24">
        <f t="shared" si="665"/>
        <v>591</v>
      </c>
      <c r="AE620" s="22">
        <f t="shared" si="643"/>
        <v>20116458</v>
      </c>
      <c r="AF620" s="22"/>
      <c r="AG620" s="22"/>
      <c r="AH620" s="22">
        <f t="shared" si="644"/>
        <v>19914689.93</v>
      </c>
      <c r="AI620" s="22">
        <f t="shared" si="645"/>
        <v>201768.07</v>
      </c>
      <c r="AJ620" s="22">
        <f t="shared" ca="1" si="646"/>
        <v>7660542</v>
      </c>
      <c r="AK620" s="22">
        <f t="shared" ca="1" si="667"/>
        <v>27777000</v>
      </c>
      <c r="AL620" s="88">
        <f t="shared" si="663"/>
        <v>45.7</v>
      </c>
      <c r="AM620" s="22">
        <f t="shared" si="647"/>
        <v>1555536.6</v>
      </c>
      <c r="AN620" s="22">
        <f t="shared" si="648"/>
        <v>1539934.57</v>
      </c>
      <c r="AO620" s="22">
        <f t="shared" si="649"/>
        <v>15602.03</v>
      </c>
      <c r="AP620" s="22">
        <f t="shared" ca="1" si="650"/>
        <v>592363.4</v>
      </c>
      <c r="AQ620" s="22">
        <f t="shared" ca="1" si="664"/>
        <v>2147900</v>
      </c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</row>
    <row r="621" spans="1:55" s="35" customFormat="1" ht="15.75" hidden="1" customHeight="1" x14ac:dyDescent="0.25">
      <c r="A621" s="24">
        <v>15</v>
      </c>
      <c r="B621" s="49" t="s">
        <v>279</v>
      </c>
      <c r="C621" s="24"/>
      <c r="D621" s="24"/>
      <c r="E621" s="24">
        <v>4</v>
      </c>
      <c r="F621" s="24">
        <v>193.5</v>
      </c>
      <c r="G621" s="24"/>
      <c r="H621" s="24"/>
      <c r="I621" s="68">
        <v>11</v>
      </c>
      <c r="J621" s="46">
        <f t="shared" si="668"/>
        <v>4</v>
      </c>
      <c r="K621" s="46"/>
      <c r="L621" s="22">
        <f t="shared" si="658"/>
        <v>193.5</v>
      </c>
      <c r="M621" s="17"/>
      <c r="N621" s="17"/>
      <c r="O621" s="17"/>
      <c r="P621" s="17"/>
      <c r="Q621" s="22">
        <f t="shared" ca="1" si="659"/>
        <v>754547219.42999995</v>
      </c>
      <c r="R621" s="32">
        <f t="shared" si="660"/>
        <v>0</v>
      </c>
      <c r="S621" s="32">
        <f t="shared" si="661"/>
        <v>0</v>
      </c>
      <c r="T621" s="32">
        <f t="shared" ca="1" si="662"/>
        <v>2508147</v>
      </c>
      <c r="U621" s="88">
        <v>0</v>
      </c>
      <c r="V621" s="23">
        <v>45657</v>
      </c>
      <c r="W621" s="24"/>
      <c r="X621" s="24"/>
      <c r="Y621" s="24"/>
      <c r="Z621" s="24"/>
      <c r="AA621" s="24"/>
      <c r="AB621" s="24"/>
      <c r="AC621" s="24"/>
      <c r="AD621" s="24">
        <f t="shared" si="665"/>
        <v>193.5</v>
      </c>
      <c r="AE621" s="22">
        <f t="shared" si="643"/>
        <v>6586353</v>
      </c>
      <c r="AF621" s="22"/>
      <c r="AG621" s="22"/>
      <c r="AH621" s="22">
        <f t="shared" si="644"/>
        <v>6520291.8799999999</v>
      </c>
      <c r="AI621" s="22">
        <f t="shared" si="645"/>
        <v>66061.119999999995</v>
      </c>
      <c r="AJ621" s="22">
        <f t="shared" ca="1" si="646"/>
        <v>2508147</v>
      </c>
      <c r="AK621" s="22">
        <f t="shared" ca="1" si="667"/>
        <v>9094500</v>
      </c>
      <c r="AL621" s="88">
        <f t="shared" si="663"/>
        <v>0</v>
      </c>
      <c r="AM621" s="22">
        <f t="shared" si="647"/>
        <v>0</v>
      </c>
      <c r="AN621" s="22">
        <f t="shared" si="648"/>
        <v>0</v>
      </c>
      <c r="AO621" s="22">
        <f t="shared" si="649"/>
        <v>0</v>
      </c>
      <c r="AP621" s="22">
        <f t="shared" ca="1" si="650"/>
        <v>0</v>
      </c>
      <c r="AQ621" s="22">
        <f t="shared" ca="1" si="664"/>
        <v>0</v>
      </c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</row>
    <row r="622" spans="1:55" s="35" customFormat="1" ht="15.75" hidden="1" customHeight="1" x14ac:dyDescent="0.25">
      <c r="A622" s="24">
        <v>16</v>
      </c>
      <c r="B622" s="49" t="s">
        <v>280</v>
      </c>
      <c r="C622" s="24"/>
      <c r="D622" s="24"/>
      <c r="E622" s="24">
        <v>10</v>
      </c>
      <c r="F622" s="24">
        <v>333.4</v>
      </c>
      <c r="G622" s="24">
        <v>1</v>
      </c>
      <c r="H622" s="24">
        <v>32.9</v>
      </c>
      <c r="I622" s="68">
        <v>35</v>
      </c>
      <c r="J622" s="46">
        <f t="shared" si="668"/>
        <v>11</v>
      </c>
      <c r="K622" s="46"/>
      <c r="L622" s="22">
        <f t="shared" si="658"/>
        <v>366.3</v>
      </c>
      <c r="M622" s="17"/>
      <c r="N622" s="17"/>
      <c r="O622" s="17"/>
      <c r="P622" s="17"/>
      <c r="Q622" s="22">
        <f t="shared" ca="1" si="659"/>
        <v>754547219.42999995</v>
      </c>
      <c r="R622" s="32">
        <f t="shared" si="660"/>
        <v>0</v>
      </c>
      <c r="S622" s="32">
        <f t="shared" si="661"/>
        <v>0</v>
      </c>
      <c r="T622" s="32">
        <f t="shared" ca="1" si="662"/>
        <v>4747980.5999999996</v>
      </c>
      <c r="U622" s="88">
        <v>0</v>
      </c>
      <c r="V622" s="23">
        <v>45657</v>
      </c>
      <c r="W622" s="24"/>
      <c r="X622" s="24"/>
      <c r="Y622" s="24"/>
      <c r="Z622" s="24"/>
      <c r="AA622" s="24"/>
      <c r="AB622" s="24"/>
      <c r="AC622" s="24"/>
      <c r="AD622" s="24">
        <f t="shared" si="665"/>
        <v>333.4</v>
      </c>
      <c r="AE622" s="22">
        <f t="shared" si="643"/>
        <v>11348269.199999999</v>
      </c>
      <c r="AF622" s="22"/>
      <c r="AG622" s="22"/>
      <c r="AH622" s="22">
        <f t="shared" si="644"/>
        <v>11234446.060000001</v>
      </c>
      <c r="AI622" s="22">
        <f t="shared" si="645"/>
        <v>113823.14</v>
      </c>
      <c r="AJ622" s="22">
        <f t="shared" ca="1" si="646"/>
        <v>4321530.8</v>
      </c>
      <c r="AK622" s="22">
        <f t="shared" ca="1" si="667"/>
        <v>15669800</v>
      </c>
      <c r="AL622" s="88">
        <f t="shared" si="663"/>
        <v>32.9</v>
      </c>
      <c r="AM622" s="22">
        <f t="shared" si="647"/>
        <v>1119850.2</v>
      </c>
      <c r="AN622" s="22">
        <f t="shared" si="648"/>
        <v>1108618.1000000001</v>
      </c>
      <c r="AO622" s="22">
        <f t="shared" si="649"/>
        <v>11232.1</v>
      </c>
      <c r="AP622" s="22">
        <f t="shared" ca="1" si="650"/>
        <v>426449.8</v>
      </c>
      <c r="AQ622" s="22">
        <f t="shared" ca="1" si="664"/>
        <v>1546300</v>
      </c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</row>
    <row r="623" spans="1:55" s="35" customFormat="1" ht="15.75" hidden="1" customHeight="1" x14ac:dyDescent="0.25">
      <c r="A623" s="24">
        <v>17</v>
      </c>
      <c r="B623" s="49" t="s">
        <v>281</v>
      </c>
      <c r="C623" s="24"/>
      <c r="D623" s="24"/>
      <c r="E623" s="24">
        <v>6</v>
      </c>
      <c r="F623" s="24">
        <v>159</v>
      </c>
      <c r="G623" s="24">
        <v>6</v>
      </c>
      <c r="H623" s="24">
        <v>225</v>
      </c>
      <c r="I623" s="68">
        <v>32</v>
      </c>
      <c r="J623" s="46">
        <f t="shared" si="668"/>
        <v>12</v>
      </c>
      <c r="K623" s="46"/>
      <c r="L623" s="22">
        <f t="shared" si="658"/>
        <v>384</v>
      </c>
      <c r="M623" s="17"/>
      <c r="N623" s="17"/>
      <c r="O623" s="17"/>
      <c r="P623" s="17"/>
      <c r="Q623" s="22">
        <f t="shared" ca="1" si="659"/>
        <v>754547219.42999995</v>
      </c>
      <c r="R623" s="32">
        <f t="shared" si="660"/>
        <v>0</v>
      </c>
      <c r="S623" s="32">
        <f t="shared" si="661"/>
        <v>0</v>
      </c>
      <c r="T623" s="32">
        <f t="shared" ca="1" si="662"/>
        <v>4977408</v>
      </c>
      <c r="U623" s="88">
        <v>0</v>
      </c>
      <c r="V623" s="23">
        <v>45657</v>
      </c>
      <c r="W623" s="24"/>
      <c r="X623" s="24"/>
      <c r="Y623" s="24"/>
      <c r="Z623" s="24"/>
      <c r="AA623" s="24"/>
      <c r="AB623" s="24"/>
      <c r="AC623" s="24"/>
      <c r="AD623" s="24">
        <f t="shared" si="665"/>
        <v>159</v>
      </c>
      <c r="AE623" s="22">
        <f t="shared" si="643"/>
        <v>5412042</v>
      </c>
      <c r="AF623" s="22"/>
      <c r="AG623" s="22"/>
      <c r="AH623" s="22">
        <f t="shared" si="644"/>
        <v>5357759.22</v>
      </c>
      <c r="AI623" s="22">
        <f t="shared" si="645"/>
        <v>54282.78</v>
      </c>
      <c r="AJ623" s="22">
        <f t="shared" ca="1" si="646"/>
        <v>2060958</v>
      </c>
      <c r="AK623" s="22">
        <f t="shared" ca="1" si="667"/>
        <v>7473000</v>
      </c>
      <c r="AL623" s="88">
        <f t="shared" si="663"/>
        <v>225</v>
      </c>
      <c r="AM623" s="22">
        <f t="shared" si="647"/>
        <v>7658550</v>
      </c>
      <c r="AN623" s="22">
        <f t="shared" si="648"/>
        <v>7581734.7400000002</v>
      </c>
      <c r="AO623" s="22">
        <f t="shared" si="649"/>
        <v>76815.259999999995</v>
      </c>
      <c r="AP623" s="22">
        <f t="shared" ca="1" si="650"/>
        <v>2916450</v>
      </c>
      <c r="AQ623" s="22">
        <f t="shared" ca="1" si="664"/>
        <v>10575000</v>
      </c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</row>
    <row r="624" spans="1:55" s="35" customFormat="1" ht="15.75" hidden="1" customHeight="1" x14ac:dyDescent="0.25">
      <c r="A624" s="24">
        <v>18</v>
      </c>
      <c r="B624" s="49" t="s">
        <v>282</v>
      </c>
      <c r="C624" s="24"/>
      <c r="D624" s="24"/>
      <c r="E624" s="24">
        <v>8</v>
      </c>
      <c r="F624" s="24">
        <v>383.7</v>
      </c>
      <c r="G624" s="24">
        <v>3</v>
      </c>
      <c r="H624" s="24">
        <v>148</v>
      </c>
      <c r="I624" s="68">
        <v>43</v>
      </c>
      <c r="J624" s="46">
        <f t="shared" si="668"/>
        <v>11</v>
      </c>
      <c r="K624" s="46"/>
      <c r="L624" s="22">
        <f t="shared" si="658"/>
        <v>531.70000000000005</v>
      </c>
      <c r="M624" s="17"/>
      <c r="N624" s="17"/>
      <c r="O624" s="17"/>
      <c r="P624" s="17"/>
      <c r="Q624" s="22">
        <f t="shared" ca="1" si="659"/>
        <v>754547219.42999995</v>
      </c>
      <c r="R624" s="32">
        <f t="shared" si="660"/>
        <v>0</v>
      </c>
      <c r="S624" s="32">
        <f t="shared" si="661"/>
        <v>0</v>
      </c>
      <c r="T624" s="32">
        <f t="shared" ca="1" si="662"/>
        <v>6891895.4000000004</v>
      </c>
      <c r="U624" s="88">
        <v>0</v>
      </c>
      <c r="V624" s="23">
        <v>45657</v>
      </c>
      <c r="W624" s="24"/>
      <c r="X624" s="24"/>
      <c r="Y624" s="24"/>
      <c r="Z624" s="24"/>
      <c r="AA624" s="24"/>
      <c r="AB624" s="24"/>
      <c r="AC624" s="24"/>
      <c r="AD624" s="24">
        <f t="shared" si="665"/>
        <v>383.7</v>
      </c>
      <c r="AE624" s="22">
        <f t="shared" si="643"/>
        <v>13060380.6</v>
      </c>
      <c r="AF624" s="22"/>
      <c r="AG624" s="22"/>
      <c r="AH624" s="22">
        <f t="shared" si="644"/>
        <v>12929384.98</v>
      </c>
      <c r="AI624" s="22">
        <f t="shared" si="645"/>
        <v>130995.62</v>
      </c>
      <c r="AJ624" s="22">
        <f t="shared" ca="1" si="646"/>
        <v>4973519.4000000004</v>
      </c>
      <c r="AK624" s="22">
        <f t="shared" ca="1" si="667"/>
        <v>18033900</v>
      </c>
      <c r="AL624" s="88">
        <f t="shared" si="663"/>
        <v>148</v>
      </c>
      <c r="AM624" s="22">
        <f t="shared" si="647"/>
        <v>5037624</v>
      </c>
      <c r="AN624" s="22">
        <f t="shared" si="648"/>
        <v>4987096.63</v>
      </c>
      <c r="AO624" s="22">
        <f t="shared" si="649"/>
        <v>50527.37</v>
      </c>
      <c r="AP624" s="22">
        <f t="shared" ca="1" si="650"/>
        <v>1918376</v>
      </c>
      <c r="AQ624" s="22">
        <f t="shared" ca="1" si="664"/>
        <v>6956000</v>
      </c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</row>
    <row r="625" spans="1:55" s="35" customFormat="1" ht="15.75" hidden="1" customHeight="1" x14ac:dyDescent="0.25">
      <c r="A625" s="24">
        <v>19</v>
      </c>
      <c r="B625" s="49" t="s">
        <v>283</v>
      </c>
      <c r="C625" s="24"/>
      <c r="D625" s="24"/>
      <c r="E625" s="24">
        <v>11</v>
      </c>
      <c r="F625" s="24">
        <v>394</v>
      </c>
      <c r="G625" s="24"/>
      <c r="H625" s="24">
        <v>0</v>
      </c>
      <c r="I625" s="68">
        <v>28</v>
      </c>
      <c r="J625" s="46">
        <f t="shared" si="668"/>
        <v>11</v>
      </c>
      <c r="K625" s="46"/>
      <c r="L625" s="22">
        <f t="shared" si="658"/>
        <v>394</v>
      </c>
      <c r="M625" s="17"/>
      <c r="N625" s="17"/>
      <c r="O625" s="17"/>
      <c r="P625" s="17"/>
      <c r="Q625" s="22">
        <f t="shared" ca="1" si="659"/>
        <v>754547219.42999995</v>
      </c>
      <c r="R625" s="32">
        <f t="shared" si="660"/>
        <v>0</v>
      </c>
      <c r="S625" s="32">
        <f t="shared" si="661"/>
        <v>0</v>
      </c>
      <c r="T625" s="32">
        <f t="shared" ca="1" si="662"/>
        <v>5107028</v>
      </c>
      <c r="U625" s="88">
        <v>0</v>
      </c>
      <c r="V625" s="23">
        <v>45657</v>
      </c>
      <c r="W625" s="24"/>
      <c r="X625" s="24"/>
      <c r="Y625" s="24"/>
      <c r="Z625" s="24"/>
      <c r="AA625" s="24"/>
      <c r="AB625" s="24"/>
      <c r="AC625" s="24"/>
      <c r="AD625" s="24">
        <f t="shared" si="665"/>
        <v>394</v>
      </c>
      <c r="AE625" s="22">
        <f t="shared" si="643"/>
        <v>13410972</v>
      </c>
      <c r="AF625" s="22"/>
      <c r="AG625" s="22"/>
      <c r="AH625" s="22">
        <f t="shared" si="644"/>
        <v>13276459.949999999</v>
      </c>
      <c r="AI625" s="22">
        <f t="shared" si="645"/>
        <v>134512.04999999999</v>
      </c>
      <c r="AJ625" s="22">
        <f t="shared" ca="1" si="646"/>
        <v>5107028</v>
      </c>
      <c r="AK625" s="22">
        <f t="shared" ca="1" si="667"/>
        <v>18518000</v>
      </c>
      <c r="AL625" s="88">
        <f t="shared" si="663"/>
        <v>0</v>
      </c>
      <c r="AM625" s="22">
        <f t="shared" si="647"/>
        <v>0</v>
      </c>
      <c r="AN625" s="22">
        <f t="shared" si="648"/>
        <v>0</v>
      </c>
      <c r="AO625" s="22">
        <f t="shared" si="649"/>
        <v>0</v>
      </c>
      <c r="AP625" s="22">
        <f t="shared" ca="1" si="650"/>
        <v>0</v>
      </c>
      <c r="AQ625" s="22">
        <f t="shared" ca="1" si="664"/>
        <v>0</v>
      </c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</row>
    <row r="626" spans="1:55" s="35" customFormat="1" ht="15.75" hidden="1" customHeight="1" x14ac:dyDescent="0.25">
      <c r="A626" s="24">
        <v>20</v>
      </c>
      <c r="B626" s="49" t="s">
        <v>284</v>
      </c>
      <c r="C626" s="24"/>
      <c r="D626" s="24"/>
      <c r="E626" s="24">
        <v>6</v>
      </c>
      <c r="F626" s="24">
        <v>277.89999999999998</v>
      </c>
      <c r="G626" s="24">
        <v>2</v>
      </c>
      <c r="H626" s="24">
        <v>106.8</v>
      </c>
      <c r="I626" s="68">
        <v>20</v>
      </c>
      <c r="J626" s="46">
        <f t="shared" si="668"/>
        <v>8</v>
      </c>
      <c r="K626" s="46"/>
      <c r="L626" s="22">
        <f t="shared" si="658"/>
        <v>384.7</v>
      </c>
      <c r="M626" s="17"/>
      <c r="N626" s="17"/>
      <c r="O626" s="17"/>
      <c r="P626" s="17"/>
      <c r="Q626" s="22">
        <f t="shared" ca="1" si="659"/>
        <v>754547219.42999995</v>
      </c>
      <c r="R626" s="32">
        <f t="shared" si="660"/>
        <v>0</v>
      </c>
      <c r="S626" s="32">
        <f t="shared" si="661"/>
        <v>0</v>
      </c>
      <c r="T626" s="32">
        <f t="shared" ca="1" si="662"/>
        <v>4986481.4000000004</v>
      </c>
      <c r="U626" s="88">
        <v>0</v>
      </c>
      <c r="V626" s="23">
        <v>45657</v>
      </c>
      <c r="W626" s="24"/>
      <c r="X626" s="24"/>
      <c r="Y626" s="24"/>
      <c r="Z626" s="24"/>
      <c r="AA626" s="24"/>
      <c r="AB626" s="24"/>
      <c r="AC626" s="24"/>
      <c r="AD626" s="24">
        <f t="shared" si="665"/>
        <v>277.89999999999998</v>
      </c>
      <c r="AE626" s="22">
        <f t="shared" si="643"/>
        <v>9459160.1999999993</v>
      </c>
      <c r="AF626" s="22"/>
      <c r="AG626" s="22"/>
      <c r="AH626" s="22">
        <f t="shared" si="644"/>
        <v>9364284.8200000003</v>
      </c>
      <c r="AI626" s="22">
        <f t="shared" si="645"/>
        <v>94875.38</v>
      </c>
      <c r="AJ626" s="22">
        <f t="shared" ca="1" si="646"/>
        <v>3602139.8</v>
      </c>
      <c r="AK626" s="22">
        <f t="shared" ca="1" si="667"/>
        <v>13061300</v>
      </c>
      <c r="AL626" s="88">
        <f t="shared" si="663"/>
        <v>106.8</v>
      </c>
      <c r="AM626" s="22">
        <f t="shared" si="647"/>
        <v>3635258.4</v>
      </c>
      <c r="AN626" s="22">
        <f t="shared" si="648"/>
        <v>3598796.76</v>
      </c>
      <c r="AO626" s="22">
        <f t="shared" si="649"/>
        <v>36461.64</v>
      </c>
      <c r="AP626" s="22">
        <f t="shared" ca="1" si="650"/>
        <v>1384341.6</v>
      </c>
      <c r="AQ626" s="22">
        <f t="shared" ca="1" si="664"/>
        <v>5019600</v>
      </c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</row>
    <row r="627" spans="1:55" s="35" customFormat="1" ht="15.75" hidden="1" customHeight="1" x14ac:dyDescent="0.25">
      <c r="A627" s="24">
        <v>21</v>
      </c>
      <c r="B627" s="49" t="s">
        <v>285</v>
      </c>
      <c r="C627" s="24"/>
      <c r="D627" s="24"/>
      <c r="E627" s="24">
        <v>18</v>
      </c>
      <c r="F627" s="24">
        <v>691</v>
      </c>
      <c r="G627" s="24"/>
      <c r="H627" s="24">
        <v>0</v>
      </c>
      <c r="I627" s="68">
        <v>35</v>
      </c>
      <c r="J627" s="46">
        <f t="shared" si="668"/>
        <v>18</v>
      </c>
      <c r="K627" s="46"/>
      <c r="L627" s="22">
        <f t="shared" si="658"/>
        <v>691</v>
      </c>
      <c r="M627" s="17"/>
      <c r="N627" s="17"/>
      <c r="O627" s="17"/>
      <c r="P627" s="17"/>
      <c r="Q627" s="22">
        <f t="shared" ca="1" si="659"/>
        <v>754547219.42999995</v>
      </c>
      <c r="R627" s="32">
        <f t="shared" si="660"/>
        <v>0</v>
      </c>
      <c r="S627" s="32">
        <f t="shared" si="661"/>
        <v>0</v>
      </c>
      <c r="T627" s="32">
        <f t="shared" ca="1" si="662"/>
        <v>8956742</v>
      </c>
      <c r="U627" s="88">
        <v>0</v>
      </c>
      <c r="V627" s="23">
        <v>45657</v>
      </c>
      <c r="W627" s="24"/>
      <c r="X627" s="24"/>
      <c r="Y627" s="24"/>
      <c r="Z627" s="24"/>
      <c r="AA627" s="24"/>
      <c r="AB627" s="24"/>
      <c r="AC627" s="24"/>
      <c r="AD627" s="24">
        <f t="shared" si="665"/>
        <v>691</v>
      </c>
      <c r="AE627" s="22">
        <f t="shared" si="643"/>
        <v>23520258</v>
      </c>
      <c r="AF627" s="22"/>
      <c r="AG627" s="22"/>
      <c r="AH627" s="22">
        <f t="shared" si="644"/>
        <v>23284349.809999999</v>
      </c>
      <c r="AI627" s="22">
        <f t="shared" si="645"/>
        <v>235908.19</v>
      </c>
      <c r="AJ627" s="22">
        <f t="shared" ca="1" si="646"/>
        <v>8956742</v>
      </c>
      <c r="AK627" s="22">
        <f t="shared" ca="1" si="667"/>
        <v>32477000</v>
      </c>
      <c r="AL627" s="88">
        <f t="shared" si="663"/>
        <v>0</v>
      </c>
      <c r="AM627" s="22">
        <f t="shared" si="647"/>
        <v>0</v>
      </c>
      <c r="AN627" s="22">
        <f t="shared" si="648"/>
        <v>0</v>
      </c>
      <c r="AO627" s="22">
        <f t="shared" si="649"/>
        <v>0</v>
      </c>
      <c r="AP627" s="22">
        <f t="shared" ca="1" si="650"/>
        <v>0</v>
      </c>
      <c r="AQ627" s="22">
        <f t="shared" ca="1" si="664"/>
        <v>0</v>
      </c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</row>
    <row r="628" spans="1:55" s="35" customFormat="1" ht="15.75" hidden="1" customHeight="1" x14ac:dyDescent="0.25">
      <c r="A628" s="24">
        <v>22</v>
      </c>
      <c r="B628" s="49" t="s">
        <v>286</v>
      </c>
      <c r="C628" s="24"/>
      <c r="D628" s="24"/>
      <c r="E628" s="24">
        <v>24</v>
      </c>
      <c r="F628" s="24">
        <v>1011.4</v>
      </c>
      <c r="G628" s="24">
        <v>4</v>
      </c>
      <c r="H628" s="24">
        <v>198.9</v>
      </c>
      <c r="I628" s="68">
        <v>49</v>
      </c>
      <c r="J628" s="46">
        <f t="shared" si="668"/>
        <v>28</v>
      </c>
      <c r="K628" s="45"/>
      <c r="L628" s="22">
        <f t="shared" si="658"/>
        <v>1210.3</v>
      </c>
      <c r="M628" s="17"/>
      <c r="N628" s="17"/>
      <c r="O628" s="17"/>
      <c r="P628" s="17"/>
      <c r="Q628" s="22">
        <f t="shared" ca="1" si="659"/>
        <v>754547219.42999995</v>
      </c>
      <c r="R628" s="32">
        <f t="shared" si="660"/>
        <v>0</v>
      </c>
      <c r="S628" s="32">
        <f t="shared" si="661"/>
        <v>0</v>
      </c>
      <c r="T628" s="32">
        <f t="shared" ca="1" si="662"/>
        <v>15687908.6</v>
      </c>
      <c r="U628" s="88">
        <v>0</v>
      </c>
      <c r="V628" s="23">
        <v>45657</v>
      </c>
      <c r="W628" s="24"/>
      <c r="X628" s="24"/>
      <c r="Y628" s="24"/>
      <c r="Z628" s="24"/>
      <c r="AA628" s="24"/>
      <c r="AB628" s="24"/>
      <c r="AC628" s="24"/>
      <c r="AD628" s="24">
        <f t="shared" si="665"/>
        <v>1011.4</v>
      </c>
      <c r="AE628" s="22">
        <f t="shared" si="643"/>
        <v>34426033.200000003</v>
      </c>
      <c r="AF628" s="22"/>
      <c r="AG628" s="22"/>
      <c r="AH628" s="22">
        <f t="shared" si="644"/>
        <v>34080740.090000004</v>
      </c>
      <c r="AI628" s="22">
        <f t="shared" si="645"/>
        <v>345293.11</v>
      </c>
      <c r="AJ628" s="22">
        <f t="shared" ca="1" si="646"/>
        <v>13109766.800000001</v>
      </c>
      <c r="AK628" s="22">
        <f t="shared" ca="1" si="667"/>
        <v>47535800</v>
      </c>
      <c r="AL628" s="88">
        <f t="shared" si="663"/>
        <v>198.9</v>
      </c>
      <c r="AM628" s="22">
        <f t="shared" si="647"/>
        <v>6770158.2000000002</v>
      </c>
      <c r="AN628" s="22">
        <f t="shared" si="648"/>
        <v>6702253.5099999998</v>
      </c>
      <c r="AO628" s="22">
        <f t="shared" si="649"/>
        <v>67904.69</v>
      </c>
      <c r="AP628" s="22">
        <f t="shared" ca="1" si="650"/>
        <v>2578141.7999999998</v>
      </c>
      <c r="AQ628" s="22">
        <f t="shared" ca="1" si="664"/>
        <v>9348300</v>
      </c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</row>
    <row r="629" spans="1:55" s="35" customFormat="1" ht="15.75" hidden="1" customHeight="1" x14ac:dyDescent="0.25">
      <c r="A629" s="24">
        <v>23</v>
      </c>
      <c r="B629" s="49" t="s">
        <v>287</v>
      </c>
      <c r="C629" s="24"/>
      <c r="D629" s="24"/>
      <c r="E629" s="24">
        <v>10</v>
      </c>
      <c r="F629" s="24">
        <v>198.4</v>
      </c>
      <c r="G629" s="24"/>
      <c r="H629" s="24"/>
      <c r="I629" s="68">
        <v>15</v>
      </c>
      <c r="J629" s="46">
        <f t="shared" si="668"/>
        <v>10</v>
      </c>
      <c r="K629" s="45"/>
      <c r="L629" s="22">
        <f t="shared" si="658"/>
        <v>198.4</v>
      </c>
      <c r="M629" s="17"/>
      <c r="N629" s="17"/>
      <c r="O629" s="17"/>
      <c r="P629" s="17"/>
      <c r="Q629" s="22">
        <f t="shared" ca="1" si="659"/>
        <v>754547219.42999995</v>
      </c>
      <c r="R629" s="32">
        <f t="shared" si="660"/>
        <v>0</v>
      </c>
      <c r="S629" s="32">
        <f t="shared" si="661"/>
        <v>0</v>
      </c>
      <c r="T629" s="32">
        <f t="shared" ca="1" si="662"/>
        <v>2571660.7999999998</v>
      </c>
      <c r="U629" s="88">
        <v>0</v>
      </c>
      <c r="V629" s="23">
        <v>45657</v>
      </c>
      <c r="W629" s="24"/>
      <c r="X629" s="24"/>
      <c r="Y629" s="24"/>
      <c r="Z629" s="24"/>
      <c r="AA629" s="24"/>
      <c r="AB629" s="24"/>
      <c r="AC629" s="24"/>
      <c r="AD629" s="24">
        <f t="shared" si="665"/>
        <v>198.4</v>
      </c>
      <c r="AE629" s="22">
        <f t="shared" si="643"/>
        <v>6753139.2000000002</v>
      </c>
      <c r="AF629" s="22"/>
      <c r="AG629" s="22"/>
      <c r="AH629" s="22">
        <f t="shared" si="644"/>
        <v>6685405.21</v>
      </c>
      <c r="AI629" s="22">
        <f t="shared" si="645"/>
        <v>67733.990000000005</v>
      </c>
      <c r="AJ629" s="22">
        <f t="shared" ca="1" si="646"/>
        <v>2571660.7999999998</v>
      </c>
      <c r="AK629" s="22">
        <f t="shared" ca="1" si="667"/>
        <v>9324800</v>
      </c>
      <c r="AL629" s="88">
        <f t="shared" si="663"/>
        <v>0</v>
      </c>
      <c r="AM629" s="22">
        <f t="shared" si="647"/>
        <v>0</v>
      </c>
      <c r="AN629" s="22">
        <f t="shared" si="648"/>
        <v>0</v>
      </c>
      <c r="AO629" s="22">
        <f t="shared" si="649"/>
        <v>0</v>
      </c>
      <c r="AP629" s="22">
        <f t="shared" ca="1" si="650"/>
        <v>0</v>
      </c>
      <c r="AQ629" s="22">
        <f t="shared" ca="1" si="664"/>
        <v>0</v>
      </c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</row>
    <row r="630" spans="1:55" s="35" customFormat="1" ht="15.75" hidden="1" customHeight="1" x14ac:dyDescent="0.25">
      <c r="A630" s="24">
        <v>24</v>
      </c>
      <c r="B630" s="49" t="s">
        <v>288</v>
      </c>
      <c r="C630" s="24"/>
      <c r="D630" s="24"/>
      <c r="E630" s="24">
        <v>7</v>
      </c>
      <c r="F630" s="24">
        <v>314</v>
      </c>
      <c r="G630" s="24">
        <v>1</v>
      </c>
      <c r="H630" s="24">
        <v>45.2</v>
      </c>
      <c r="I630" s="68">
        <v>19</v>
      </c>
      <c r="J630" s="46">
        <f t="shared" si="668"/>
        <v>8</v>
      </c>
      <c r="K630" s="45"/>
      <c r="L630" s="22">
        <f t="shared" si="658"/>
        <v>359.2</v>
      </c>
      <c r="M630" s="17"/>
      <c r="N630" s="17"/>
      <c r="O630" s="17"/>
      <c r="P630" s="17"/>
      <c r="Q630" s="22">
        <f t="shared" ca="1" si="659"/>
        <v>754547219.42999995</v>
      </c>
      <c r="R630" s="32">
        <f t="shared" si="660"/>
        <v>0</v>
      </c>
      <c r="S630" s="32">
        <f t="shared" si="661"/>
        <v>0</v>
      </c>
      <c r="T630" s="32">
        <f t="shared" ca="1" si="662"/>
        <v>4655950.4000000004</v>
      </c>
      <c r="U630" s="88">
        <v>0</v>
      </c>
      <c r="V630" s="23">
        <v>45657</v>
      </c>
      <c r="W630" s="24"/>
      <c r="X630" s="24"/>
      <c r="Y630" s="24"/>
      <c r="Z630" s="24"/>
      <c r="AA630" s="24"/>
      <c r="AB630" s="24"/>
      <c r="AC630" s="24"/>
      <c r="AD630" s="24">
        <f t="shared" si="665"/>
        <v>314</v>
      </c>
      <c r="AE630" s="22">
        <f t="shared" si="643"/>
        <v>10687932</v>
      </c>
      <c r="AF630" s="22"/>
      <c r="AG630" s="22"/>
      <c r="AH630" s="22">
        <f t="shared" si="644"/>
        <v>10580732.039999999</v>
      </c>
      <c r="AI630" s="22">
        <f t="shared" si="645"/>
        <v>107199.96</v>
      </c>
      <c r="AJ630" s="22">
        <f t="shared" ca="1" si="646"/>
        <v>4070068</v>
      </c>
      <c r="AK630" s="22">
        <f t="shared" ca="1" si="667"/>
        <v>14758000</v>
      </c>
      <c r="AL630" s="88">
        <f t="shared" si="663"/>
        <v>45.2</v>
      </c>
      <c r="AM630" s="22">
        <f t="shared" si="647"/>
        <v>1538517.6</v>
      </c>
      <c r="AN630" s="22">
        <f t="shared" si="648"/>
        <v>1523086.27</v>
      </c>
      <c r="AO630" s="22">
        <f t="shared" si="649"/>
        <v>15431.33</v>
      </c>
      <c r="AP630" s="22">
        <f t="shared" ca="1" si="650"/>
        <v>585882.4</v>
      </c>
      <c r="AQ630" s="22">
        <f t="shared" ca="1" si="664"/>
        <v>2124400</v>
      </c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4"/>
    </row>
    <row r="631" spans="1:55" s="35" customFormat="1" ht="15.75" hidden="1" customHeight="1" x14ac:dyDescent="0.25">
      <c r="A631" s="113">
        <v>25</v>
      </c>
      <c r="B631" s="70" t="s">
        <v>289</v>
      </c>
      <c r="C631" s="113"/>
      <c r="D631" s="24"/>
      <c r="E631" s="24">
        <v>8</v>
      </c>
      <c r="F631" s="113">
        <v>368.2</v>
      </c>
      <c r="G631" s="24">
        <v>1</v>
      </c>
      <c r="H631" s="113">
        <v>54</v>
      </c>
      <c r="I631" s="68">
        <v>23</v>
      </c>
      <c r="J631" s="46">
        <f t="shared" si="668"/>
        <v>9</v>
      </c>
      <c r="K631" s="115"/>
      <c r="L631" s="22">
        <f t="shared" si="658"/>
        <v>422.2</v>
      </c>
      <c r="M631" s="17"/>
      <c r="N631" s="17"/>
      <c r="O631" s="17"/>
      <c r="P631" s="17"/>
      <c r="Q631" s="22">
        <f t="shared" ca="1" si="659"/>
        <v>754547219.42999995</v>
      </c>
      <c r="R631" s="32">
        <f t="shared" si="660"/>
        <v>0</v>
      </c>
      <c r="S631" s="32">
        <f t="shared" si="661"/>
        <v>0</v>
      </c>
      <c r="T631" s="32">
        <f t="shared" ca="1" si="662"/>
        <v>5472556.4000000004</v>
      </c>
      <c r="U631" s="88">
        <v>0</v>
      </c>
      <c r="V631" s="23">
        <v>45657</v>
      </c>
      <c r="W631" s="24"/>
      <c r="X631" s="24"/>
      <c r="Y631" s="24"/>
      <c r="Z631" s="24"/>
      <c r="AA631" s="24"/>
      <c r="AB631" s="24"/>
      <c r="AC631" s="24"/>
      <c r="AD631" s="24">
        <f t="shared" si="665"/>
        <v>368.2</v>
      </c>
      <c r="AE631" s="22">
        <f t="shared" si="643"/>
        <v>12532791.6</v>
      </c>
      <c r="AF631" s="22"/>
      <c r="AG631" s="22"/>
      <c r="AH631" s="22">
        <f t="shared" si="644"/>
        <v>12407087.699999999</v>
      </c>
      <c r="AI631" s="22">
        <f t="shared" si="645"/>
        <v>125703.9</v>
      </c>
      <c r="AJ631" s="22">
        <f t="shared" ca="1" si="646"/>
        <v>4772608.4000000004</v>
      </c>
      <c r="AK631" s="22">
        <f t="shared" ca="1" si="667"/>
        <v>17305400</v>
      </c>
      <c r="AL631" s="88">
        <f t="shared" si="663"/>
        <v>54</v>
      </c>
      <c r="AM631" s="22">
        <f t="shared" si="647"/>
        <v>1838052</v>
      </c>
      <c r="AN631" s="22">
        <f t="shared" si="648"/>
        <v>1819616.34</v>
      </c>
      <c r="AO631" s="22">
        <f t="shared" si="649"/>
        <v>18435.66</v>
      </c>
      <c r="AP631" s="22">
        <f t="shared" ca="1" si="650"/>
        <v>699948</v>
      </c>
      <c r="AQ631" s="22">
        <f t="shared" ca="1" si="664"/>
        <v>2538000</v>
      </c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</row>
    <row r="632" spans="1:55" s="35" customFormat="1" ht="15.75" hidden="1" customHeight="1" x14ac:dyDescent="0.25">
      <c r="A632" s="24">
        <v>26</v>
      </c>
      <c r="B632" s="25" t="s">
        <v>290</v>
      </c>
      <c r="C632" s="24"/>
      <c r="D632" s="24"/>
      <c r="E632" s="24">
        <v>34</v>
      </c>
      <c r="F632" s="24">
        <v>618</v>
      </c>
      <c r="G632" s="24">
        <v>5</v>
      </c>
      <c r="H632" s="24">
        <v>125.5</v>
      </c>
      <c r="I632" s="68">
        <v>59</v>
      </c>
      <c r="J632" s="46">
        <f t="shared" si="668"/>
        <v>39</v>
      </c>
      <c r="K632" s="46"/>
      <c r="L632" s="22">
        <f t="shared" si="658"/>
        <v>743.5</v>
      </c>
      <c r="M632" s="17"/>
      <c r="N632" s="17"/>
      <c r="O632" s="17"/>
      <c r="P632" s="17"/>
      <c r="Q632" s="22">
        <f t="shared" ca="1" si="659"/>
        <v>754547219.42999995</v>
      </c>
      <c r="R632" s="32">
        <f t="shared" si="660"/>
        <v>0</v>
      </c>
      <c r="S632" s="32">
        <f t="shared" si="661"/>
        <v>0</v>
      </c>
      <c r="T632" s="32">
        <f t="shared" ca="1" si="662"/>
        <v>9637247</v>
      </c>
      <c r="U632" s="88">
        <v>0</v>
      </c>
      <c r="V632" s="23">
        <v>45657</v>
      </c>
      <c r="W632" s="24"/>
      <c r="X632" s="24"/>
      <c r="Y632" s="24"/>
      <c r="Z632" s="24"/>
      <c r="AA632" s="24"/>
      <c r="AB632" s="24"/>
      <c r="AC632" s="24"/>
      <c r="AD632" s="24">
        <f t="shared" si="665"/>
        <v>618</v>
      </c>
      <c r="AE632" s="22">
        <f t="shared" si="643"/>
        <v>21035484</v>
      </c>
      <c r="AF632" s="22"/>
      <c r="AG632" s="22"/>
      <c r="AH632" s="22">
        <f t="shared" si="644"/>
        <v>20824498.100000001</v>
      </c>
      <c r="AI632" s="22">
        <f t="shared" si="645"/>
        <v>210985.9</v>
      </c>
      <c r="AJ632" s="22">
        <f t="shared" ca="1" si="646"/>
        <v>8010516</v>
      </c>
      <c r="AK632" s="22">
        <f t="shared" ca="1" si="667"/>
        <v>29046000</v>
      </c>
      <c r="AL632" s="88">
        <f t="shared" si="663"/>
        <v>125.5</v>
      </c>
      <c r="AM632" s="22">
        <f t="shared" si="647"/>
        <v>4271769</v>
      </c>
      <c r="AN632" s="22">
        <f t="shared" si="648"/>
        <v>4228923.16</v>
      </c>
      <c r="AO632" s="22">
        <f t="shared" si="649"/>
        <v>42845.84</v>
      </c>
      <c r="AP632" s="22">
        <f t="shared" ca="1" si="650"/>
        <v>1626731</v>
      </c>
      <c r="AQ632" s="22">
        <f t="shared" ca="1" si="664"/>
        <v>5898500</v>
      </c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</row>
    <row r="633" spans="1:55" s="35" customFormat="1" ht="15.75" hidden="1" customHeight="1" x14ac:dyDescent="0.25">
      <c r="A633" s="24">
        <v>27</v>
      </c>
      <c r="B633" s="25" t="s">
        <v>291</v>
      </c>
      <c r="C633" s="24"/>
      <c r="D633" s="24"/>
      <c r="E633" s="24">
        <v>6</v>
      </c>
      <c r="F633" s="24">
        <v>206.95</v>
      </c>
      <c r="G633" s="24"/>
      <c r="H633" s="24"/>
      <c r="I633" s="68">
        <v>15</v>
      </c>
      <c r="J633" s="46">
        <v>6</v>
      </c>
      <c r="K633" s="46"/>
      <c r="L633" s="22">
        <f t="shared" si="658"/>
        <v>206.95</v>
      </c>
      <c r="M633" s="17"/>
      <c r="N633" s="17"/>
      <c r="O633" s="17"/>
      <c r="P633" s="17"/>
      <c r="Q633" s="22">
        <f t="shared" ca="1" si="659"/>
        <v>754547219.42999995</v>
      </c>
      <c r="R633" s="32">
        <f t="shared" si="660"/>
        <v>0</v>
      </c>
      <c r="S633" s="32">
        <f t="shared" si="661"/>
        <v>0</v>
      </c>
      <c r="T633" s="32">
        <f t="shared" ca="1" si="662"/>
        <v>2682485.9</v>
      </c>
      <c r="U633" s="88">
        <v>0</v>
      </c>
      <c r="V633" s="23">
        <v>45657</v>
      </c>
      <c r="W633" s="24"/>
      <c r="X633" s="24"/>
      <c r="Y633" s="24"/>
      <c r="Z633" s="24"/>
      <c r="AA633" s="24"/>
      <c r="AB633" s="24"/>
      <c r="AC633" s="24"/>
      <c r="AD633" s="24">
        <f t="shared" si="665"/>
        <v>206.95</v>
      </c>
      <c r="AE633" s="22">
        <f t="shared" si="643"/>
        <v>7044164.0999999996</v>
      </c>
      <c r="AF633" s="22"/>
      <c r="AG633" s="22"/>
      <c r="AH633" s="22">
        <f t="shared" si="644"/>
        <v>6973511.1299999999</v>
      </c>
      <c r="AI633" s="22">
        <f t="shared" si="645"/>
        <v>70652.97</v>
      </c>
      <c r="AJ633" s="22">
        <f t="shared" ca="1" si="646"/>
        <v>2682485.9</v>
      </c>
      <c r="AK633" s="22">
        <f t="shared" ca="1" si="667"/>
        <v>9726650</v>
      </c>
      <c r="AL633" s="88">
        <f t="shared" si="663"/>
        <v>0</v>
      </c>
      <c r="AM633" s="22">
        <f t="shared" si="647"/>
        <v>0</v>
      </c>
      <c r="AN633" s="22">
        <f t="shared" si="648"/>
        <v>0</v>
      </c>
      <c r="AO633" s="22">
        <f t="shared" si="649"/>
        <v>0</v>
      </c>
      <c r="AP633" s="22">
        <f t="shared" ca="1" si="650"/>
        <v>0</v>
      </c>
      <c r="AQ633" s="22">
        <f t="shared" ca="1" si="664"/>
        <v>0</v>
      </c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</row>
    <row r="634" spans="1:55" s="35" customFormat="1" ht="15.75" hidden="1" customHeight="1" x14ac:dyDescent="0.25">
      <c r="A634" s="24">
        <v>28</v>
      </c>
      <c r="B634" s="25" t="s">
        <v>292</v>
      </c>
      <c r="C634" s="24"/>
      <c r="D634" s="24"/>
      <c r="E634" s="24">
        <v>20</v>
      </c>
      <c r="F634" s="24">
        <v>690.8</v>
      </c>
      <c r="G634" s="24">
        <v>2</v>
      </c>
      <c r="H634" s="24">
        <v>87.7</v>
      </c>
      <c r="I634" s="71">
        <v>43</v>
      </c>
      <c r="J634" s="46">
        <v>22</v>
      </c>
      <c r="K634" s="46"/>
      <c r="L634" s="22">
        <f t="shared" si="658"/>
        <v>778.5</v>
      </c>
      <c r="M634" s="17"/>
      <c r="N634" s="17"/>
      <c r="O634" s="17"/>
      <c r="P634" s="17"/>
      <c r="Q634" s="22">
        <f t="shared" ca="1" si="659"/>
        <v>754547219.42999995</v>
      </c>
      <c r="R634" s="32">
        <f t="shared" si="660"/>
        <v>0</v>
      </c>
      <c r="S634" s="32">
        <f t="shared" si="661"/>
        <v>0</v>
      </c>
      <c r="T634" s="32">
        <f t="shared" ca="1" si="662"/>
        <v>10090917</v>
      </c>
      <c r="U634" s="88">
        <v>0</v>
      </c>
      <c r="V634" s="23">
        <v>45657</v>
      </c>
      <c r="W634" s="24"/>
      <c r="X634" s="24"/>
      <c r="Y634" s="24"/>
      <c r="Z634" s="24"/>
      <c r="AA634" s="24"/>
      <c r="AB634" s="24"/>
      <c r="AC634" s="24"/>
      <c r="AD634" s="24">
        <f t="shared" si="665"/>
        <v>690.8</v>
      </c>
      <c r="AE634" s="22">
        <f t="shared" si="643"/>
        <v>23513450.399999999</v>
      </c>
      <c r="AF634" s="22"/>
      <c r="AG634" s="22"/>
      <c r="AH634" s="22">
        <f t="shared" si="644"/>
        <v>23277610.489999998</v>
      </c>
      <c r="AI634" s="22">
        <f t="shared" si="645"/>
        <v>235839.91</v>
      </c>
      <c r="AJ634" s="22">
        <f t="shared" ca="1" si="646"/>
        <v>8954149.5999999996</v>
      </c>
      <c r="AK634" s="22">
        <f t="shared" ca="1" si="667"/>
        <v>32467600</v>
      </c>
      <c r="AL634" s="88">
        <f t="shared" si="663"/>
        <v>87.7</v>
      </c>
      <c r="AM634" s="22">
        <f t="shared" si="647"/>
        <v>2985132.6</v>
      </c>
      <c r="AN634" s="22">
        <f t="shared" si="648"/>
        <v>2955191.72</v>
      </c>
      <c r="AO634" s="22">
        <f t="shared" si="649"/>
        <v>29940.880000000001</v>
      </c>
      <c r="AP634" s="22">
        <f t="shared" ca="1" si="650"/>
        <v>1136767.3999999999</v>
      </c>
      <c r="AQ634" s="22">
        <f t="shared" ca="1" si="664"/>
        <v>4121900</v>
      </c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</row>
    <row r="635" spans="1:55" s="35" customFormat="1" ht="15.75" hidden="1" customHeight="1" x14ac:dyDescent="0.25">
      <c r="A635" s="24">
        <v>29</v>
      </c>
      <c r="B635" s="25" t="s">
        <v>293</v>
      </c>
      <c r="C635" s="24"/>
      <c r="D635" s="24"/>
      <c r="E635" s="24">
        <v>12</v>
      </c>
      <c r="F635" s="24">
        <v>152.30000000000001</v>
      </c>
      <c r="G635" s="24">
        <v>12</v>
      </c>
      <c r="H635" s="24">
        <v>173.9</v>
      </c>
      <c r="I635" s="24">
        <v>62</v>
      </c>
      <c r="J635" s="46">
        <v>24</v>
      </c>
      <c r="K635" s="45"/>
      <c r="L635" s="22">
        <f t="shared" si="658"/>
        <v>326.2</v>
      </c>
      <c r="M635" s="17"/>
      <c r="N635" s="17"/>
      <c r="O635" s="17"/>
      <c r="P635" s="17"/>
      <c r="Q635" s="22">
        <f t="shared" ca="1" si="659"/>
        <v>754547219.42999995</v>
      </c>
      <c r="R635" s="32">
        <f t="shared" si="660"/>
        <v>0</v>
      </c>
      <c r="S635" s="32">
        <f t="shared" si="661"/>
        <v>0</v>
      </c>
      <c r="T635" s="32">
        <f t="shared" ca="1" si="662"/>
        <v>4228204.4000000004</v>
      </c>
      <c r="U635" s="88">
        <v>0</v>
      </c>
      <c r="V635" s="23">
        <v>45657</v>
      </c>
      <c r="W635" s="24"/>
      <c r="X635" s="24"/>
      <c r="Y635" s="24"/>
      <c r="Z635" s="24"/>
      <c r="AA635" s="24"/>
      <c r="AB635" s="24"/>
      <c r="AC635" s="24"/>
      <c r="AD635" s="24">
        <f t="shared" si="665"/>
        <v>152.30000000000001</v>
      </c>
      <c r="AE635" s="22">
        <f t="shared" si="643"/>
        <v>5183987.4000000004</v>
      </c>
      <c r="AF635" s="22"/>
      <c r="AG635" s="22"/>
      <c r="AH635" s="22">
        <f t="shared" si="644"/>
        <v>5131992.01</v>
      </c>
      <c r="AI635" s="22">
        <f t="shared" si="645"/>
        <v>51995.39</v>
      </c>
      <c r="AJ635" s="22">
        <f t="shared" ca="1" si="646"/>
        <v>1974112.6</v>
      </c>
      <c r="AK635" s="22">
        <f t="shared" ca="1" si="667"/>
        <v>7158100</v>
      </c>
      <c r="AL635" s="88">
        <f t="shared" si="663"/>
        <v>173.9</v>
      </c>
      <c r="AM635" s="22">
        <f t="shared" si="647"/>
        <v>5919208.2000000002</v>
      </c>
      <c r="AN635" s="22">
        <f t="shared" si="648"/>
        <v>5859838.54</v>
      </c>
      <c r="AO635" s="22">
        <f t="shared" si="649"/>
        <v>59369.66</v>
      </c>
      <c r="AP635" s="22">
        <f t="shared" ca="1" si="650"/>
        <v>2254091.7999999998</v>
      </c>
      <c r="AQ635" s="22">
        <f t="shared" ca="1" si="664"/>
        <v>8173300</v>
      </c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</row>
    <row r="636" spans="1:55" s="35" customFormat="1" ht="15.75" hidden="1" customHeight="1" x14ac:dyDescent="0.25">
      <c r="A636" s="24">
        <v>30</v>
      </c>
      <c r="B636" s="116" t="s">
        <v>294</v>
      </c>
      <c r="C636" s="24"/>
      <c r="D636" s="24"/>
      <c r="E636" s="24">
        <v>1</v>
      </c>
      <c r="F636" s="88">
        <v>50.3</v>
      </c>
      <c r="G636" s="24"/>
      <c r="H636" s="24"/>
      <c r="I636" s="68">
        <v>2</v>
      </c>
      <c r="J636" s="24">
        <f t="shared" ref="J636:J641" si="669">E636+G636</f>
        <v>1</v>
      </c>
      <c r="K636" s="45"/>
      <c r="L636" s="22">
        <f t="shared" si="658"/>
        <v>50.3</v>
      </c>
      <c r="M636" s="17"/>
      <c r="N636" s="17"/>
      <c r="O636" s="17"/>
      <c r="P636" s="17"/>
      <c r="Q636" s="22">
        <f t="shared" ca="1" si="659"/>
        <v>754547219.42999995</v>
      </c>
      <c r="R636" s="32">
        <f t="shared" si="660"/>
        <v>0</v>
      </c>
      <c r="S636" s="32">
        <f t="shared" si="661"/>
        <v>0</v>
      </c>
      <c r="T636" s="32">
        <f t="shared" ca="1" si="662"/>
        <v>651988.6</v>
      </c>
      <c r="U636" s="88">
        <v>0</v>
      </c>
      <c r="V636" s="23">
        <v>45657</v>
      </c>
      <c r="W636" s="24"/>
      <c r="X636" s="24"/>
      <c r="Y636" s="24"/>
      <c r="Z636" s="24"/>
      <c r="AA636" s="24"/>
      <c r="AB636" s="24"/>
      <c r="AC636" s="24"/>
      <c r="AD636" s="24">
        <f t="shared" si="665"/>
        <v>50.3</v>
      </c>
      <c r="AE636" s="22">
        <f t="shared" si="643"/>
        <v>1712111.4</v>
      </c>
      <c r="AF636" s="22"/>
      <c r="AG636" s="22"/>
      <c r="AH636" s="22">
        <f t="shared" si="644"/>
        <v>1694938.92</v>
      </c>
      <c r="AI636" s="22">
        <f t="shared" si="645"/>
        <v>17172.48</v>
      </c>
      <c r="AJ636" s="22">
        <f t="shared" ca="1" si="646"/>
        <v>651988.6</v>
      </c>
      <c r="AK636" s="22">
        <f t="shared" ca="1" si="667"/>
        <v>2364100</v>
      </c>
      <c r="AL636" s="88">
        <f t="shared" si="663"/>
        <v>0</v>
      </c>
      <c r="AM636" s="22">
        <f t="shared" si="647"/>
        <v>0</v>
      </c>
      <c r="AN636" s="22">
        <f t="shared" si="648"/>
        <v>0</v>
      </c>
      <c r="AO636" s="22">
        <f t="shared" si="649"/>
        <v>0</v>
      </c>
      <c r="AP636" s="22">
        <f t="shared" ca="1" si="650"/>
        <v>0</v>
      </c>
      <c r="AQ636" s="22">
        <f t="shared" ca="1" si="664"/>
        <v>0</v>
      </c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</row>
    <row r="637" spans="1:55" s="35" customFormat="1" ht="15.75" hidden="1" customHeight="1" x14ac:dyDescent="0.25">
      <c r="A637" s="24">
        <v>31</v>
      </c>
      <c r="B637" s="49" t="s">
        <v>295</v>
      </c>
      <c r="C637" s="24"/>
      <c r="D637" s="24"/>
      <c r="E637" s="24">
        <v>1</v>
      </c>
      <c r="F637" s="24">
        <v>41.6</v>
      </c>
      <c r="G637" s="24">
        <v>2</v>
      </c>
      <c r="H637" s="24">
        <v>50.6</v>
      </c>
      <c r="I637" s="68">
        <v>10</v>
      </c>
      <c r="J637" s="24">
        <f t="shared" si="669"/>
        <v>3</v>
      </c>
      <c r="K637" s="45"/>
      <c r="L637" s="22">
        <f t="shared" si="658"/>
        <v>92.2</v>
      </c>
      <c r="M637" s="17"/>
      <c r="N637" s="17"/>
      <c r="O637" s="17"/>
      <c r="P637" s="17"/>
      <c r="Q637" s="22">
        <f t="shared" ca="1" si="659"/>
        <v>754547219.42999995</v>
      </c>
      <c r="R637" s="32">
        <f t="shared" si="660"/>
        <v>0</v>
      </c>
      <c r="S637" s="32">
        <f t="shared" si="661"/>
        <v>0</v>
      </c>
      <c r="T637" s="32">
        <f t="shared" ca="1" si="662"/>
        <v>1195096.3999999999</v>
      </c>
      <c r="U637" s="88">
        <v>0</v>
      </c>
      <c r="V637" s="23">
        <v>45657</v>
      </c>
      <c r="W637" s="24"/>
      <c r="X637" s="24"/>
      <c r="Y637" s="24"/>
      <c r="Z637" s="24"/>
      <c r="AA637" s="24"/>
      <c r="AB637" s="24"/>
      <c r="AC637" s="24"/>
      <c r="AD637" s="24">
        <f t="shared" si="665"/>
        <v>41.6</v>
      </c>
      <c r="AE637" s="22">
        <f t="shared" si="643"/>
        <v>1415980.8</v>
      </c>
      <c r="AF637" s="22"/>
      <c r="AG637" s="22"/>
      <c r="AH637" s="22">
        <f t="shared" si="644"/>
        <v>1401778.51</v>
      </c>
      <c r="AI637" s="22">
        <f t="shared" si="645"/>
        <v>14202.29</v>
      </c>
      <c r="AJ637" s="22">
        <f t="shared" ca="1" si="646"/>
        <v>539219.19999999995</v>
      </c>
      <c r="AK637" s="22">
        <f t="shared" ca="1" si="667"/>
        <v>1955200</v>
      </c>
      <c r="AL637" s="88">
        <f t="shared" si="663"/>
        <v>50.6</v>
      </c>
      <c r="AM637" s="22">
        <f t="shared" si="647"/>
        <v>1722322.8</v>
      </c>
      <c r="AN637" s="22">
        <f t="shared" si="648"/>
        <v>1705047.9</v>
      </c>
      <c r="AO637" s="22">
        <f t="shared" si="649"/>
        <v>17274.900000000001</v>
      </c>
      <c r="AP637" s="22">
        <f t="shared" ca="1" si="650"/>
        <v>655877.19999999995</v>
      </c>
      <c r="AQ637" s="22">
        <f t="shared" ca="1" si="664"/>
        <v>2378200</v>
      </c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</row>
    <row r="638" spans="1:55" s="35" customFormat="1" ht="15.75" hidden="1" customHeight="1" x14ac:dyDescent="0.25">
      <c r="A638" s="24">
        <v>32</v>
      </c>
      <c r="B638" s="49" t="s">
        <v>296</v>
      </c>
      <c r="C638" s="24"/>
      <c r="D638" s="24"/>
      <c r="E638" s="24">
        <v>14</v>
      </c>
      <c r="F638" s="24">
        <v>555.4</v>
      </c>
      <c r="G638" s="24">
        <v>2</v>
      </c>
      <c r="H638" s="24">
        <v>71.5</v>
      </c>
      <c r="I638" s="117">
        <v>36</v>
      </c>
      <c r="J638" s="24">
        <f t="shared" si="669"/>
        <v>16</v>
      </c>
      <c r="K638" s="45"/>
      <c r="L638" s="22">
        <f t="shared" si="658"/>
        <v>626.9</v>
      </c>
      <c r="M638" s="17"/>
      <c r="N638" s="17"/>
      <c r="O638" s="17"/>
      <c r="P638" s="17"/>
      <c r="Q638" s="22">
        <f t="shared" ca="1" si="659"/>
        <v>754547219.42999995</v>
      </c>
      <c r="R638" s="32">
        <f t="shared" si="660"/>
        <v>0</v>
      </c>
      <c r="S638" s="32">
        <f t="shared" si="661"/>
        <v>0</v>
      </c>
      <c r="T638" s="32">
        <f t="shared" ca="1" si="662"/>
        <v>8125877.7999999998</v>
      </c>
      <c r="U638" s="88">
        <v>0</v>
      </c>
      <c r="V638" s="23">
        <v>45657</v>
      </c>
      <c r="W638" s="24"/>
      <c r="X638" s="24"/>
      <c r="Y638" s="24"/>
      <c r="Z638" s="24"/>
      <c r="AA638" s="24"/>
      <c r="AB638" s="24"/>
      <c r="AC638" s="24"/>
      <c r="AD638" s="24">
        <f t="shared" si="665"/>
        <v>555.4</v>
      </c>
      <c r="AE638" s="22">
        <f t="shared" si="643"/>
        <v>18904705.199999999</v>
      </c>
      <c r="AF638" s="22"/>
      <c r="AG638" s="22"/>
      <c r="AH638" s="22">
        <f t="shared" si="644"/>
        <v>18715091.010000002</v>
      </c>
      <c r="AI638" s="22">
        <f t="shared" si="645"/>
        <v>189614.19</v>
      </c>
      <c r="AJ638" s="22">
        <f t="shared" ca="1" si="646"/>
        <v>7199094.7999999998</v>
      </c>
      <c r="AK638" s="22">
        <f t="shared" ca="1" si="667"/>
        <v>26103800</v>
      </c>
      <c r="AL638" s="88">
        <f t="shared" si="663"/>
        <v>71.5</v>
      </c>
      <c r="AM638" s="22">
        <f t="shared" si="647"/>
        <v>2433717</v>
      </c>
      <c r="AN638" s="22">
        <f t="shared" si="648"/>
        <v>2409306.8199999998</v>
      </c>
      <c r="AO638" s="22">
        <f t="shared" si="649"/>
        <v>24410.18</v>
      </c>
      <c r="AP638" s="22">
        <f t="shared" ca="1" si="650"/>
        <v>926783</v>
      </c>
      <c r="AQ638" s="22">
        <f t="shared" ca="1" si="664"/>
        <v>3360500</v>
      </c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</row>
    <row r="639" spans="1:55" s="35" customFormat="1" ht="15.75" hidden="1" customHeight="1" x14ac:dyDescent="0.25">
      <c r="A639" s="24">
        <v>33</v>
      </c>
      <c r="B639" s="49" t="s">
        <v>297</v>
      </c>
      <c r="C639" s="24"/>
      <c r="D639" s="24"/>
      <c r="E639" s="24">
        <v>8</v>
      </c>
      <c r="F639" s="24">
        <v>331</v>
      </c>
      <c r="G639" s="24">
        <v>2</v>
      </c>
      <c r="H639" s="24">
        <v>57.6</v>
      </c>
      <c r="I639" s="68">
        <v>14</v>
      </c>
      <c r="J639" s="24">
        <f t="shared" si="669"/>
        <v>10</v>
      </c>
      <c r="K639" s="45"/>
      <c r="L639" s="22">
        <f t="shared" si="658"/>
        <v>388.6</v>
      </c>
      <c r="M639" s="17"/>
      <c r="N639" s="17"/>
      <c r="O639" s="17"/>
      <c r="P639" s="17"/>
      <c r="Q639" s="22">
        <f t="shared" ca="1" si="659"/>
        <v>754547219.42999995</v>
      </c>
      <c r="R639" s="32">
        <f t="shared" si="660"/>
        <v>0</v>
      </c>
      <c r="S639" s="32">
        <f t="shared" si="661"/>
        <v>0</v>
      </c>
      <c r="T639" s="32">
        <f t="shared" ca="1" si="662"/>
        <v>5037033.2</v>
      </c>
      <c r="U639" s="88">
        <v>0</v>
      </c>
      <c r="V639" s="23">
        <v>45657</v>
      </c>
      <c r="W639" s="24"/>
      <c r="X639" s="24"/>
      <c r="Y639" s="24"/>
      <c r="Z639" s="24"/>
      <c r="AA639" s="24"/>
      <c r="AB639" s="24"/>
      <c r="AC639" s="24"/>
      <c r="AD639" s="24">
        <f t="shared" si="665"/>
        <v>331</v>
      </c>
      <c r="AE639" s="22">
        <f t="shared" si="643"/>
        <v>11266578</v>
      </c>
      <c r="AF639" s="22"/>
      <c r="AG639" s="22"/>
      <c r="AH639" s="22">
        <f t="shared" si="644"/>
        <v>11153574.220000001</v>
      </c>
      <c r="AI639" s="22">
        <f t="shared" si="645"/>
        <v>113003.78</v>
      </c>
      <c r="AJ639" s="22">
        <f t="shared" ca="1" si="646"/>
        <v>4290422</v>
      </c>
      <c r="AK639" s="22">
        <f t="shared" ca="1" si="667"/>
        <v>15557000</v>
      </c>
      <c r="AL639" s="88">
        <f t="shared" si="663"/>
        <v>57.6</v>
      </c>
      <c r="AM639" s="22">
        <f t="shared" si="647"/>
        <v>1960588.8</v>
      </c>
      <c r="AN639" s="22">
        <f t="shared" si="648"/>
        <v>1940924.09</v>
      </c>
      <c r="AO639" s="22">
        <f t="shared" si="649"/>
        <v>19664.71</v>
      </c>
      <c r="AP639" s="22">
        <f t="shared" ca="1" si="650"/>
        <v>746611.19999999995</v>
      </c>
      <c r="AQ639" s="22">
        <f t="shared" ca="1" si="664"/>
        <v>2707200</v>
      </c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</row>
    <row r="640" spans="1:55" s="35" customFormat="1" ht="15.75" hidden="1" customHeight="1" x14ac:dyDescent="0.25">
      <c r="A640" s="24">
        <v>34</v>
      </c>
      <c r="B640" s="49" t="s">
        <v>298</v>
      </c>
      <c r="C640" s="24"/>
      <c r="D640" s="24"/>
      <c r="E640" s="24">
        <v>16</v>
      </c>
      <c r="F640" s="24">
        <v>620.70000000000005</v>
      </c>
      <c r="G640" s="24"/>
      <c r="H640" s="24">
        <v>0</v>
      </c>
      <c r="I640" s="68">
        <v>40</v>
      </c>
      <c r="J640" s="24">
        <f t="shared" si="669"/>
        <v>16</v>
      </c>
      <c r="K640" s="45"/>
      <c r="L640" s="22">
        <f t="shared" si="658"/>
        <v>620.70000000000005</v>
      </c>
      <c r="M640" s="17"/>
      <c r="N640" s="17"/>
      <c r="O640" s="17"/>
      <c r="P640" s="17"/>
      <c r="Q640" s="22">
        <f t="shared" ca="1" si="659"/>
        <v>754547219.42999995</v>
      </c>
      <c r="R640" s="32">
        <f t="shared" si="660"/>
        <v>0</v>
      </c>
      <c r="S640" s="32">
        <f t="shared" si="661"/>
        <v>0</v>
      </c>
      <c r="T640" s="32">
        <f t="shared" ca="1" si="662"/>
        <v>8045513.4000000004</v>
      </c>
      <c r="U640" s="88">
        <v>0</v>
      </c>
      <c r="V640" s="23">
        <v>45657</v>
      </c>
      <c r="W640" s="24"/>
      <c r="X640" s="24"/>
      <c r="Y640" s="24"/>
      <c r="Z640" s="24"/>
      <c r="AA640" s="24"/>
      <c r="AB640" s="24"/>
      <c r="AC640" s="24"/>
      <c r="AD640" s="24">
        <f t="shared" si="665"/>
        <v>620.70000000000005</v>
      </c>
      <c r="AE640" s="22">
        <f t="shared" si="643"/>
        <v>21127386.600000001</v>
      </c>
      <c r="AF640" s="22"/>
      <c r="AG640" s="22"/>
      <c r="AH640" s="22">
        <f t="shared" si="644"/>
        <v>20915478.91</v>
      </c>
      <c r="AI640" s="22">
        <f t="shared" si="645"/>
        <v>211907.69</v>
      </c>
      <c r="AJ640" s="22">
        <f t="shared" ca="1" si="646"/>
        <v>8045513.4000000004</v>
      </c>
      <c r="AK640" s="22">
        <f t="shared" ca="1" si="667"/>
        <v>29172900</v>
      </c>
      <c r="AL640" s="88">
        <f t="shared" si="663"/>
        <v>0</v>
      </c>
      <c r="AM640" s="22">
        <f t="shared" si="647"/>
        <v>0</v>
      </c>
      <c r="AN640" s="22">
        <f t="shared" si="648"/>
        <v>0</v>
      </c>
      <c r="AO640" s="22">
        <f t="shared" si="649"/>
        <v>0</v>
      </c>
      <c r="AP640" s="22">
        <f t="shared" ca="1" si="650"/>
        <v>0</v>
      </c>
      <c r="AQ640" s="22">
        <f t="shared" ca="1" si="664"/>
        <v>0</v>
      </c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</row>
    <row r="641" spans="1:55" s="35" customFormat="1" ht="15.75" hidden="1" customHeight="1" x14ac:dyDescent="0.25">
      <c r="A641" s="24">
        <v>35</v>
      </c>
      <c r="B641" s="49" t="s">
        <v>299</v>
      </c>
      <c r="C641" s="24"/>
      <c r="D641" s="24"/>
      <c r="E641" s="24">
        <v>15</v>
      </c>
      <c r="F641" s="24">
        <v>570.1</v>
      </c>
      <c r="G641" s="24">
        <v>1</v>
      </c>
      <c r="H641" s="24">
        <v>41.6</v>
      </c>
      <c r="I641" s="68">
        <v>29</v>
      </c>
      <c r="J641" s="24">
        <f t="shared" si="669"/>
        <v>16</v>
      </c>
      <c r="K641" s="45"/>
      <c r="L641" s="22">
        <f t="shared" si="658"/>
        <v>611.70000000000005</v>
      </c>
      <c r="M641" s="17"/>
      <c r="N641" s="17"/>
      <c r="O641" s="17"/>
      <c r="P641" s="17"/>
      <c r="Q641" s="22">
        <f t="shared" ca="1" si="659"/>
        <v>754547219.42999995</v>
      </c>
      <c r="R641" s="32">
        <f t="shared" si="660"/>
        <v>0</v>
      </c>
      <c r="S641" s="32">
        <f t="shared" si="661"/>
        <v>0</v>
      </c>
      <c r="T641" s="32">
        <f t="shared" ca="1" si="662"/>
        <v>7928855.4000000004</v>
      </c>
      <c r="U641" s="88">
        <v>0</v>
      </c>
      <c r="V641" s="23">
        <v>45657</v>
      </c>
      <c r="W641" s="24"/>
      <c r="X641" s="24"/>
      <c r="Y641" s="24"/>
      <c r="Z641" s="24"/>
      <c r="AA641" s="24"/>
      <c r="AB641" s="24"/>
      <c r="AC641" s="24"/>
      <c r="AD641" s="24">
        <f t="shared" si="665"/>
        <v>570.1</v>
      </c>
      <c r="AE641" s="22">
        <f t="shared" si="643"/>
        <v>19405063.800000001</v>
      </c>
      <c r="AF641" s="22"/>
      <c r="AG641" s="22"/>
      <c r="AH641" s="22">
        <f t="shared" si="644"/>
        <v>19210431.010000002</v>
      </c>
      <c r="AI641" s="22">
        <f t="shared" si="645"/>
        <v>194632.79</v>
      </c>
      <c r="AJ641" s="22">
        <f t="shared" ca="1" si="646"/>
        <v>7389636.2000000002</v>
      </c>
      <c r="AK641" s="22">
        <f t="shared" ca="1" si="667"/>
        <v>26794700</v>
      </c>
      <c r="AL641" s="88">
        <f t="shared" si="663"/>
        <v>41.6</v>
      </c>
      <c r="AM641" s="22">
        <f t="shared" si="647"/>
        <v>1415980.8</v>
      </c>
      <c r="AN641" s="22">
        <f t="shared" si="648"/>
        <v>1401778.51</v>
      </c>
      <c r="AO641" s="22">
        <f t="shared" si="649"/>
        <v>14202.29</v>
      </c>
      <c r="AP641" s="22">
        <f t="shared" ca="1" si="650"/>
        <v>539219.19999999995</v>
      </c>
      <c r="AQ641" s="22">
        <f t="shared" ca="1" si="664"/>
        <v>1955200</v>
      </c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</row>
    <row r="642" spans="1:55" s="3" customFormat="1" ht="31.5" x14ac:dyDescent="0.25">
      <c r="A642" s="66">
        <v>6</v>
      </c>
      <c r="B642" s="158" t="s">
        <v>300</v>
      </c>
      <c r="C642" s="17"/>
      <c r="D642" s="17"/>
      <c r="E642" s="17">
        <f>SUM(E643:E662)</f>
        <v>280</v>
      </c>
      <c r="F642" s="17">
        <f t="shared" ref="F642:K642" si="670">SUM(F643:F662)</f>
        <v>10993.39</v>
      </c>
      <c r="G642" s="17">
        <f t="shared" si="670"/>
        <v>43</v>
      </c>
      <c r="H642" s="87">
        <f t="shared" si="670"/>
        <v>1778.7</v>
      </c>
      <c r="I642" s="17">
        <f t="shared" si="670"/>
        <v>821</v>
      </c>
      <c r="J642" s="17">
        <f t="shared" si="670"/>
        <v>323</v>
      </c>
      <c r="K642" s="17">
        <f t="shared" si="670"/>
        <v>0</v>
      </c>
      <c r="L642" s="22">
        <f t="shared" si="658"/>
        <v>6365.7</v>
      </c>
      <c r="M642" s="17"/>
      <c r="N642" s="17"/>
      <c r="O642" s="17"/>
      <c r="P642" s="17"/>
      <c r="Q642" s="22">
        <f t="shared" si="659"/>
        <v>294559590.50999999</v>
      </c>
      <c r="R642" s="22">
        <f t="shared" ref="R642:U642" si="671">SUM(R643:R662)</f>
        <v>331196793.89999998</v>
      </c>
      <c r="S642" s="22">
        <f t="shared" si="671"/>
        <v>3355560.12</v>
      </c>
      <c r="T642" s="22">
        <f t="shared" si="671"/>
        <v>265735875.97999999</v>
      </c>
      <c r="U642" s="87">
        <f t="shared" si="671"/>
        <v>0</v>
      </c>
      <c r="V642" s="64"/>
      <c r="W642" s="17"/>
      <c r="X642" s="17"/>
      <c r="Y642" s="17"/>
      <c r="Z642" s="17"/>
      <c r="AA642" s="17"/>
      <c r="AB642" s="17"/>
      <c r="AC642" s="17"/>
      <c r="AD642" s="87">
        <v>5245.6</v>
      </c>
      <c r="AE642" s="22">
        <f t="shared" si="643"/>
        <v>178549732.80000001</v>
      </c>
      <c r="AF642" s="193">
        <f>Лист3!G6</f>
        <v>0.98999999999697297</v>
      </c>
      <c r="AG642" s="193">
        <f>Лист3!G7</f>
        <v>1.0000000003027301E-2</v>
      </c>
      <c r="AH642" s="22">
        <f>AE642*AF642</f>
        <v>176764235.47</v>
      </c>
      <c r="AI642" s="22">
        <f>AE642*AG642</f>
        <v>1785497.33</v>
      </c>
      <c r="AJ642" s="22">
        <f t="shared" si="646"/>
        <v>64179548.82</v>
      </c>
      <c r="AK642" s="22">
        <v>242729281.62</v>
      </c>
      <c r="AL642" s="87">
        <v>1120.0999999999999</v>
      </c>
      <c r="AM642" s="22">
        <f t="shared" si="647"/>
        <v>38125963.799999997</v>
      </c>
      <c r="AN642" s="22">
        <f>AM642*AF642</f>
        <v>37744704.159999996</v>
      </c>
      <c r="AO642" s="22">
        <f>AM642*AG642</f>
        <v>381259.64</v>
      </c>
      <c r="AP642" s="22">
        <f t="shared" si="650"/>
        <v>13704345.09</v>
      </c>
      <c r="AQ642" s="22">
        <v>51830308.890000001</v>
      </c>
      <c r="AR642" s="87">
        <f t="shared" ref="AR642:AZ642" si="672">SUM(AR643:AR662)</f>
        <v>0</v>
      </c>
      <c r="AS642" s="87">
        <f t="shared" si="672"/>
        <v>0</v>
      </c>
      <c r="AT642" s="87">
        <f t="shared" si="672"/>
        <v>0</v>
      </c>
      <c r="AU642" s="87">
        <f t="shared" si="672"/>
        <v>0</v>
      </c>
      <c r="AV642" s="87">
        <f t="shared" si="672"/>
        <v>0</v>
      </c>
      <c r="AW642" s="87">
        <f t="shared" si="672"/>
        <v>0</v>
      </c>
      <c r="AX642" s="87">
        <f t="shared" si="672"/>
        <v>0</v>
      </c>
      <c r="AY642" s="87">
        <f t="shared" si="672"/>
        <v>0</v>
      </c>
      <c r="AZ642" s="87">
        <f t="shared" si="672"/>
        <v>0</v>
      </c>
      <c r="BA642" s="17"/>
      <c r="BB642" s="17"/>
      <c r="BC642" s="17"/>
    </row>
    <row r="643" spans="1:55" s="3" customFormat="1" ht="15.75" hidden="1" customHeight="1" x14ac:dyDescent="0.25">
      <c r="A643" s="17">
        <v>1</v>
      </c>
      <c r="B643" s="51" t="s">
        <v>301</v>
      </c>
      <c r="C643" s="17"/>
      <c r="D643" s="17" t="s">
        <v>302</v>
      </c>
      <c r="E643" s="17">
        <v>51</v>
      </c>
      <c r="F643" s="17">
        <v>3235.8</v>
      </c>
      <c r="G643" s="17">
        <v>1</v>
      </c>
      <c r="H643" s="17">
        <v>68.3</v>
      </c>
      <c r="I643" s="57">
        <v>95</v>
      </c>
      <c r="J643" s="17">
        <f t="shared" ref="J643:J660" si="673">E643+G643</f>
        <v>52</v>
      </c>
      <c r="K643" s="64"/>
      <c r="L643" s="118">
        <v>3304.1</v>
      </c>
      <c r="M643" s="28">
        <v>34038</v>
      </c>
      <c r="N643" s="87">
        <v>47000</v>
      </c>
      <c r="O643" s="60">
        <f t="shared" ref="O643:O662" si="674">100%-P643</f>
        <v>0.98997000000000002</v>
      </c>
      <c r="P643" s="60">
        <v>1.0030000000000001E-2</v>
      </c>
      <c r="Q643" s="32">
        <f t="shared" ref="Q643:Q662" si="675">L643*N643</f>
        <v>155292700</v>
      </c>
      <c r="R643" s="32">
        <f t="shared" ref="R643:R662" si="676">IF(N643&lt;M643,(L643*M643*O643)*N643/M643,L643*M643*O643)</f>
        <v>111336932.29000001</v>
      </c>
      <c r="S643" s="32">
        <f t="shared" ref="S643:S662" si="677">IF(N643&lt;M643,(L643*M643*P643)*N643/M643,L643*M643*P643)</f>
        <v>1128023.51</v>
      </c>
      <c r="T643" s="32">
        <f t="shared" ref="T643:T662" si="678">Q643-R643-S643-U643</f>
        <v>42827744.200000003</v>
      </c>
      <c r="U643" s="88">
        <v>0</v>
      </c>
      <c r="V643" s="23">
        <v>46022</v>
      </c>
      <c r="W643" s="17"/>
      <c r="X643" s="17"/>
      <c r="Y643" s="17"/>
      <c r="Z643" s="17"/>
      <c r="AA643" s="17"/>
      <c r="AB643" s="17"/>
      <c r="AC643" s="17"/>
      <c r="AD643" s="17">
        <f>F643</f>
        <v>3235.8</v>
      </c>
      <c r="AE643" s="22">
        <f t="shared" ref="AE643:AE651" si="679">AD643*AE642</f>
        <v>577751225394.23999</v>
      </c>
      <c r="AF643" s="22"/>
      <c r="AG643" s="22"/>
      <c r="AH643" s="22">
        <f t="shared" si="644"/>
        <v>571956380603.54004</v>
      </c>
      <c r="AI643" s="22">
        <f t="shared" si="645"/>
        <v>5794844790.6999998</v>
      </c>
      <c r="AJ643" s="22">
        <f t="shared" si="646"/>
        <v>-577599142794.23999</v>
      </c>
      <c r="AK643" s="22">
        <f t="shared" si="667"/>
        <v>152082600</v>
      </c>
      <c r="AL643" s="17">
        <f>H643</f>
        <v>68.3</v>
      </c>
      <c r="AM643" s="22">
        <f t="shared" ref="AM643:AM662" si="680">AL643*AM642</f>
        <v>2604003327.54</v>
      </c>
      <c r="AN643" s="22">
        <f t="shared" si="648"/>
        <v>2577885174.1599998</v>
      </c>
      <c r="AO643" s="22">
        <f t="shared" si="649"/>
        <v>26118153.379999999</v>
      </c>
      <c r="AP643" s="22">
        <f t="shared" si="650"/>
        <v>-2600793227.54</v>
      </c>
      <c r="AQ643" s="22">
        <f t="shared" ref="AQ643:AQ662" si="681">AL643/L643*Q643</f>
        <v>3210100</v>
      </c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</row>
    <row r="644" spans="1:55" s="3" customFormat="1" ht="15.75" hidden="1" customHeight="1" x14ac:dyDescent="0.25">
      <c r="A644" s="17">
        <v>2</v>
      </c>
      <c r="B644" s="51" t="s">
        <v>303</v>
      </c>
      <c r="C644" s="17"/>
      <c r="D644" s="17" t="s">
        <v>304</v>
      </c>
      <c r="E644" s="17">
        <v>7</v>
      </c>
      <c r="F644" s="17">
        <v>340.99</v>
      </c>
      <c r="G644" s="17">
        <v>5</v>
      </c>
      <c r="H644" s="17">
        <v>127.7</v>
      </c>
      <c r="I644" s="57">
        <v>34</v>
      </c>
      <c r="J644" s="17">
        <f t="shared" si="673"/>
        <v>12</v>
      </c>
      <c r="K644" s="64"/>
      <c r="L644" s="118">
        <v>468.69</v>
      </c>
      <c r="M644" s="28">
        <v>34038</v>
      </c>
      <c r="N644" s="87">
        <v>47000</v>
      </c>
      <c r="O644" s="60">
        <f t="shared" si="674"/>
        <v>0.98997000000000002</v>
      </c>
      <c r="P644" s="60">
        <v>1.0030000000000001E-2</v>
      </c>
      <c r="Q644" s="32">
        <f t="shared" si="675"/>
        <v>22028430</v>
      </c>
      <c r="R644" s="32">
        <f t="shared" si="676"/>
        <v>15793258.92</v>
      </c>
      <c r="S644" s="32">
        <f t="shared" si="677"/>
        <v>160011.29999999999</v>
      </c>
      <c r="T644" s="32">
        <f t="shared" si="678"/>
        <v>6075159.7800000003</v>
      </c>
      <c r="U644" s="88">
        <v>0</v>
      </c>
      <c r="V644" s="23">
        <v>46022</v>
      </c>
      <c r="W644" s="17"/>
      <c r="X644" s="17"/>
      <c r="Y644" s="17"/>
      <c r="Z644" s="17"/>
      <c r="AA644" s="17"/>
      <c r="AB644" s="17"/>
      <c r="AC644" s="17"/>
      <c r="AD644" s="17">
        <f t="shared" ref="AD644:AD662" si="682">F644</f>
        <v>340.99</v>
      </c>
      <c r="AE644" s="22">
        <f t="shared" si="679"/>
        <v>197007390347182</v>
      </c>
      <c r="AF644" s="22"/>
      <c r="AG644" s="22"/>
      <c r="AH644" s="22">
        <f t="shared" si="644"/>
        <v>195031406222000</v>
      </c>
      <c r="AI644" s="22">
        <f t="shared" si="645"/>
        <v>1975984125182.24</v>
      </c>
      <c r="AJ644" s="22">
        <f t="shared" si="646"/>
        <v>-197007374320652</v>
      </c>
      <c r="AK644" s="22">
        <f t="shared" si="667"/>
        <v>16026530</v>
      </c>
      <c r="AL644" s="17">
        <f t="shared" ref="AL644:AL662" si="683">H644</f>
        <v>127.7</v>
      </c>
      <c r="AM644" s="22">
        <f t="shared" si="680"/>
        <v>332531224926.85999</v>
      </c>
      <c r="AN644" s="22">
        <f t="shared" si="648"/>
        <v>329195936740.84003</v>
      </c>
      <c r="AO644" s="22">
        <f t="shared" si="649"/>
        <v>3335288186.02</v>
      </c>
      <c r="AP644" s="22">
        <f t="shared" si="650"/>
        <v>-332525223026.85999</v>
      </c>
      <c r="AQ644" s="22">
        <f t="shared" si="681"/>
        <v>6001900</v>
      </c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</row>
    <row r="645" spans="1:55" s="3" customFormat="1" ht="15.75" hidden="1" customHeight="1" x14ac:dyDescent="0.25">
      <c r="A645" s="17">
        <v>3</v>
      </c>
      <c r="B645" s="51" t="s">
        <v>305</v>
      </c>
      <c r="C645" s="17"/>
      <c r="D645" s="17"/>
      <c r="E645" s="17">
        <v>1</v>
      </c>
      <c r="F645" s="17">
        <v>14.9</v>
      </c>
      <c r="G645" s="17">
        <v>4</v>
      </c>
      <c r="H645" s="17">
        <v>165.1</v>
      </c>
      <c r="I645" s="57">
        <v>18</v>
      </c>
      <c r="J645" s="17">
        <f t="shared" si="673"/>
        <v>5</v>
      </c>
      <c r="K645" s="64"/>
      <c r="L645" s="118">
        <v>180</v>
      </c>
      <c r="M645" s="28">
        <v>34038</v>
      </c>
      <c r="N645" s="87">
        <v>47000</v>
      </c>
      <c r="O645" s="60">
        <f t="shared" si="674"/>
        <v>0.98997000000000002</v>
      </c>
      <c r="P645" s="60">
        <v>1.0030000000000001E-2</v>
      </c>
      <c r="Q645" s="32">
        <f t="shared" si="675"/>
        <v>8460000</v>
      </c>
      <c r="R645" s="32">
        <f t="shared" si="676"/>
        <v>6065387.79</v>
      </c>
      <c r="S645" s="32">
        <f t="shared" si="677"/>
        <v>61452.21</v>
      </c>
      <c r="T645" s="32">
        <f t="shared" si="678"/>
        <v>2333160</v>
      </c>
      <c r="U645" s="88">
        <v>0</v>
      </c>
      <c r="V645" s="23">
        <v>46022</v>
      </c>
      <c r="W645" s="17"/>
      <c r="X645" s="17"/>
      <c r="Y645" s="17"/>
      <c r="Z645" s="17"/>
      <c r="AA645" s="17"/>
      <c r="AB645" s="17"/>
      <c r="AC645" s="17"/>
      <c r="AD645" s="17">
        <f t="shared" si="682"/>
        <v>14.9</v>
      </c>
      <c r="AE645" s="22">
        <f t="shared" si="679"/>
        <v>2935410116173010</v>
      </c>
      <c r="AF645" s="22"/>
      <c r="AG645" s="22"/>
      <c r="AH645" s="22">
        <f t="shared" si="644"/>
        <v>2905967952707790</v>
      </c>
      <c r="AI645" s="22">
        <f t="shared" si="645"/>
        <v>29442163465215.301</v>
      </c>
      <c r="AJ645" s="22">
        <f t="shared" si="646"/>
        <v>-2935410115472710</v>
      </c>
      <c r="AK645" s="22">
        <f t="shared" si="667"/>
        <v>700300</v>
      </c>
      <c r="AL645" s="17">
        <f t="shared" si="683"/>
        <v>165.1</v>
      </c>
      <c r="AM645" s="22">
        <f t="shared" si="680"/>
        <v>54900905235424.602</v>
      </c>
      <c r="AN645" s="22">
        <f t="shared" si="648"/>
        <v>54350249155913.297</v>
      </c>
      <c r="AO645" s="22">
        <f t="shared" si="649"/>
        <v>550656079511.31006</v>
      </c>
      <c r="AP645" s="22">
        <f t="shared" si="650"/>
        <v>-54900897475724.602</v>
      </c>
      <c r="AQ645" s="22">
        <f t="shared" si="681"/>
        <v>7759700</v>
      </c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</row>
    <row r="646" spans="1:55" s="3" customFormat="1" ht="15.75" hidden="1" customHeight="1" x14ac:dyDescent="0.25">
      <c r="A646" s="17">
        <v>4</v>
      </c>
      <c r="B646" s="51" t="s">
        <v>306</v>
      </c>
      <c r="C646" s="17"/>
      <c r="D646" s="17"/>
      <c r="E646" s="17">
        <v>12</v>
      </c>
      <c r="F646" s="17">
        <v>252.9</v>
      </c>
      <c r="G646" s="17">
        <v>7</v>
      </c>
      <c r="H646" s="17">
        <v>455.3</v>
      </c>
      <c r="I646" s="57">
        <v>86</v>
      </c>
      <c r="J646" s="17">
        <v>19</v>
      </c>
      <c r="K646" s="64"/>
      <c r="L646" s="118">
        <v>708.2</v>
      </c>
      <c r="M646" s="28">
        <v>34038</v>
      </c>
      <c r="N646" s="87">
        <v>47000</v>
      </c>
      <c r="O646" s="60">
        <f t="shared" si="674"/>
        <v>0.98997000000000002</v>
      </c>
      <c r="P646" s="60">
        <v>1.0030000000000001E-2</v>
      </c>
      <c r="Q646" s="32">
        <f t="shared" si="675"/>
        <v>33285400</v>
      </c>
      <c r="R646" s="32">
        <f t="shared" si="676"/>
        <v>23863931.309999999</v>
      </c>
      <c r="S646" s="32">
        <f t="shared" si="677"/>
        <v>241780.29</v>
      </c>
      <c r="T646" s="32">
        <f t="shared" si="678"/>
        <v>9179688.4000000004</v>
      </c>
      <c r="U646" s="88">
        <v>0</v>
      </c>
      <c r="V646" s="23">
        <v>46022</v>
      </c>
      <c r="W646" s="17"/>
      <c r="X646" s="17"/>
      <c r="Y646" s="17"/>
      <c r="Z646" s="17"/>
      <c r="AA646" s="17"/>
      <c r="AB646" s="17"/>
      <c r="AC646" s="17"/>
      <c r="AD646" s="17">
        <f t="shared" si="682"/>
        <v>252.9</v>
      </c>
      <c r="AE646" s="22">
        <f t="shared" si="679"/>
        <v>7.4236521838015398E+17</v>
      </c>
      <c r="AF646" s="22"/>
      <c r="AG646" s="22"/>
      <c r="AH646" s="22">
        <f t="shared" si="644"/>
        <v>7.3491929523980096E+17</v>
      </c>
      <c r="AI646" s="22">
        <f t="shared" si="645"/>
        <v>7445923140352940</v>
      </c>
      <c r="AJ646" s="22">
        <f t="shared" si="646"/>
        <v>-7.4236521836826803E+17</v>
      </c>
      <c r="AK646" s="22">
        <f t="shared" si="667"/>
        <v>11886300</v>
      </c>
      <c r="AL646" s="17">
        <f t="shared" si="683"/>
        <v>455.3</v>
      </c>
      <c r="AM646" s="22">
        <f t="shared" si="680"/>
        <v>2.49963821536888E+16</v>
      </c>
      <c r="AN646" s="22">
        <f t="shared" si="648"/>
        <v>2.47456684406873E+16</v>
      </c>
      <c r="AO646" s="22">
        <f t="shared" si="649"/>
        <v>250713713001499</v>
      </c>
      <c r="AP646" s="22">
        <f t="shared" si="650"/>
        <v>-2.49963821322897E+16</v>
      </c>
      <c r="AQ646" s="22">
        <f t="shared" si="681"/>
        <v>21399100</v>
      </c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</row>
    <row r="647" spans="1:55" s="3" customFormat="1" ht="15.75" hidden="1" customHeight="1" x14ac:dyDescent="0.25">
      <c r="A647" s="17">
        <v>5</v>
      </c>
      <c r="B647" s="51" t="s">
        <v>307</v>
      </c>
      <c r="C647" s="17"/>
      <c r="D647" s="17" t="s">
        <v>304</v>
      </c>
      <c r="E647" s="17">
        <v>7</v>
      </c>
      <c r="F647" s="17">
        <v>237.4</v>
      </c>
      <c r="G647" s="17">
        <v>1</v>
      </c>
      <c r="H647" s="17">
        <v>46.2</v>
      </c>
      <c r="I647" s="57">
        <v>21</v>
      </c>
      <c r="J647" s="17">
        <f t="shared" si="673"/>
        <v>8</v>
      </c>
      <c r="K647" s="64"/>
      <c r="L647" s="118">
        <v>283.60000000000002</v>
      </c>
      <c r="M647" s="28"/>
      <c r="N647" s="87">
        <v>47000</v>
      </c>
      <c r="O647" s="60">
        <f t="shared" si="674"/>
        <v>0.98997000000000002</v>
      </c>
      <c r="P647" s="60">
        <v>1.0030000000000001E-2</v>
      </c>
      <c r="Q647" s="32">
        <f t="shared" si="675"/>
        <v>13329200</v>
      </c>
      <c r="R647" s="32">
        <f t="shared" si="676"/>
        <v>0</v>
      </c>
      <c r="S647" s="32">
        <f t="shared" si="677"/>
        <v>0</v>
      </c>
      <c r="T647" s="32">
        <f t="shared" si="678"/>
        <v>13329200</v>
      </c>
      <c r="U647" s="88">
        <v>0</v>
      </c>
      <c r="V647" s="23">
        <v>46022</v>
      </c>
      <c r="W647" s="17"/>
      <c r="X647" s="17"/>
      <c r="Y647" s="17"/>
      <c r="Z647" s="17"/>
      <c r="AA647" s="17"/>
      <c r="AB647" s="17"/>
      <c r="AC647" s="17"/>
      <c r="AD647" s="17">
        <f t="shared" si="682"/>
        <v>237.4</v>
      </c>
      <c r="AE647" s="22">
        <f t="shared" si="679"/>
        <v>1.7623750284344902E+20</v>
      </c>
      <c r="AF647" s="22"/>
      <c r="AG647" s="22"/>
      <c r="AH647" s="22">
        <f t="shared" si="644"/>
        <v>1.7446984068992899E+20</v>
      </c>
      <c r="AI647" s="22">
        <f t="shared" si="645"/>
        <v>1.7676621535197901E+18</v>
      </c>
      <c r="AJ647" s="22">
        <f t="shared" si="646"/>
        <v>-1.7623750284343801E+20</v>
      </c>
      <c r="AK647" s="22">
        <f t="shared" si="667"/>
        <v>11157800</v>
      </c>
      <c r="AL647" s="17">
        <f t="shared" si="683"/>
        <v>46.2</v>
      </c>
      <c r="AM647" s="22">
        <f t="shared" si="680"/>
        <v>1.1548328555004201E+18</v>
      </c>
      <c r="AN647" s="22">
        <f t="shared" si="648"/>
        <v>1.14324988195975E+18</v>
      </c>
      <c r="AO647" s="22">
        <f t="shared" si="649"/>
        <v>1.15829735406692E+16</v>
      </c>
      <c r="AP647" s="22">
        <f t="shared" si="650"/>
        <v>-1.15483285549825E+18</v>
      </c>
      <c r="AQ647" s="22">
        <f t="shared" si="681"/>
        <v>2171400</v>
      </c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</row>
    <row r="648" spans="1:55" s="3" customFormat="1" ht="15.75" hidden="1" customHeight="1" x14ac:dyDescent="0.25">
      <c r="A648" s="17">
        <v>6</v>
      </c>
      <c r="B648" s="51" t="s">
        <v>308</v>
      </c>
      <c r="C648" s="17"/>
      <c r="D648" s="17" t="s">
        <v>304</v>
      </c>
      <c r="E648" s="17">
        <v>17</v>
      </c>
      <c r="F648" s="17">
        <v>717.2</v>
      </c>
      <c r="G648" s="17">
        <v>1</v>
      </c>
      <c r="H648" s="17">
        <v>20.5</v>
      </c>
      <c r="I648" s="57">
        <v>43</v>
      </c>
      <c r="J648" s="17">
        <f t="shared" si="673"/>
        <v>18</v>
      </c>
      <c r="K648" s="64"/>
      <c r="L648" s="118">
        <v>737.7</v>
      </c>
      <c r="M648" s="28"/>
      <c r="N648" s="87">
        <v>47000</v>
      </c>
      <c r="O648" s="60">
        <f t="shared" si="674"/>
        <v>0.98997000000000002</v>
      </c>
      <c r="P648" s="60">
        <v>1.0030000000000001E-2</v>
      </c>
      <c r="Q648" s="32">
        <f t="shared" si="675"/>
        <v>34671900</v>
      </c>
      <c r="R648" s="32">
        <f t="shared" si="676"/>
        <v>0</v>
      </c>
      <c r="S648" s="32">
        <f t="shared" si="677"/>
        <v>0</v>
      </c>
      <c r="T648" s="32">
        <f t="shared" si="678"/>
        <v>34671900</v>
      </c>
      <c r="U648" s="88">
        <v>0</v>
      </c>
      <c r="V648" s="23">
        <v>46022</v>
      </c>
      <c r="W648" s="17"/>
      <c r="X648" s="17"/>
      <c r="Y648" s="17"/>
      <c r="Z648" s="17"/>
      <c r="AA648" s="17"/>
      <c r="AB648" s="17"/>
      <c r="AC648" s="17"/>
      <c r="AD648" s="17">
        <f t="shared" si="682"/>
        <v>717.2</v>
      </c>
      <c r="AE648" s="22">
        <f t="shared" si="679"/>
        <v>1.26397537039322E+23</v>
      </c>
      <c r="AF648" s="22"/>
      <c r="AG648" s="22"/>
      <c r="AH648" s="22">
        <f t="shared" si="644"/>
        <v>1.25129769742818E+23</v>
      </c>
      <c r="AI648" s="22">
        <f t="shared" si="645"/>
        <v>1.2677672965043999E+21</v>
      </c>
      <c r="AJ648" s="22">
        <f t="shared" si="646"/>
        <v>-1.26397537039322E+23</v>
      </c>
      <c r="AK648" s="22">
        <f t="shared" si="667"/>
        <v>33708400</v>
      </c>
      <c r="AL648" s="17">
        <f t="shared" si="683"/>
        <v>20.5</v>
      </c>
      <c r="AM648" s="22">
        <f t="shared" si="680"/>
        <v>2.3674073537758601E+19</v>
      </c>
      <c r="AN648" s="22">
        <f t="shared" si="648"/>
        <v>2.3436622580174901E+19</v>
      </c>
      <c r="AO648" s="22">
        <f t="shared" si="649"/>
        <v>2.3745095758371901E+17</v>
      </c>
      <c r="AP648" s="22">
        <f t="shared" si="650"/>
        <v>-2.3674073537757602E+19</v>
      </c>
      <c r="AQ648" s="22">
        <f t="shared" si="681"/>
        <v>963500</v>
      </c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</row>
    <row r="649" spans="1:55" s="3" customFormat="1" ht="15.75" hidden="1" customHeight="1" x14ac:dyDescent="0.25">
      <c r="A649" s="17">
        <v>7</v>
      </c>
      <c r="B649" s="51" t="s">
        <v>309</v>
      </c>
      <c r="C649" s="17"/>
      <c r="D649" s="17"/>
      <c r="E649" s="17">
        <v>8</v>
      </c>
      <c r="F649" s="17">
        <v>428.4</v>
      </c>
      <c r="G649" s="17">
        <v>7</v>
      </c>
      <c r="H649" s="17">
        <v>222.4</v>
      </c>
      <c r="I649" s="57">
        <v>46</v>
      </c>
      <c r="J649" s="17">
        <f t="shared" si="673"/>
        <v>15</v>
      </c>
      <c r="K649" s="64"/>
      <c r="L649" s="118">
        <v>650.79999999999995</v>
      </c>
      <c r="M649" s="28">
        <v>34038</v>
      </c>
      <c r="N649" s="87">
        <v>47000</v>
      </c>
      <c r="O649" s="60">
        <f t="shared" si="674"/>
        <v>0.98997000000000002</v>
      </c>
      <c r="P649" s="60">
        <v>1.0030000000000001E-2</v>
      </c>
      <c r="Q649" s="32">
        <f t="shared" si="675"/>
        <v>30587600</v>
      </c>
      <c r="R649" s="32">
        <f t="shared" si="676"/>
        <v>21929746.539999999</v>
      </c>
      <c r="S649" s="32">
        <f t="shared" si="677"/>
        <v>222183.86</v>
      </c>
      <c r="T649" s="32">
        <f t="shared" si="678"/>
        <v>8435669.5999999996</v>
      </c>
      <c r="U649" s="88">
        <v>0</v>
      </c>
      <c r="V649" s="23">
        <v>46022</v>
      </c>
      <c r="W649" s="17"/>
      <c r="X649" s="17"/>
      <c r="Y649" s="17"/>
      <c r="Z649" s="17"/>
      <c r="AA649" s="17"/>
      <c r="AB649" s="17"/>
      <c r="AC649" s="17"/>
      <c r="AD649" s="17">
        <f t="shared" si="682"/>
        <v>428.4</v>
      </c>
      <c r="AE649" s="22">
        <f t="shared" si="679"/>
        <v>5.4148704867645503E+25</v>
      </c>
      <c r="AF649" s="22"/>
      <c r="AG649" s="22"/>
      <c r="AH649" s="22">
        <f t="shared" si="644"/>
        <v>5.3605593357823002E+25</v>
      </c>
      <c r="AI649" s="22">
        <f t="shared" si="645"/>
        <v>5.4311150982248402E+23</v>
      </c>
      <c r="AJ649" s="22">
        <f t="shared" si="646"/>
        <v>-5.4148704867645503E+25</v>
      </c>
      <c r="AK649" s="22">
        <f t="shared" si="667"/>
        <v>20134800</v>
      </c>
      <c r="AL649" s="17">
        <f t="shared" si="683"/>
        <v>222.4</v>
      </c>
      <c r="AM649" s="22">
        <f t="shared" si="680"/>
        <v>5.2651139547975102E+21</v>
      </c>
      <c r="AN649" s="22">
        <f t="shared" si="648"/>
        <v>5.2123048618308896E+21</v>
      </c>
      <c r="AO649" s="22">
        <f t="shared" si="649"/>
        <v>5.2809092966618997E+19</v>
      </c>
      <c r="AP649" s="22">
        <f t="shared" si="650"/>
        <v>-5.2651139547974997E+21</v>
      </c>
      <c r="AQ649" s="22">
        <f t="shared" si="681"/>
        <v>10452800</v>
      </c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</row>
    <row r="650" spans="1:55" s="3" customFormat="1" ht="15.75" hidden="1" customHeight="1" x14ac:dyDescent="0.25">
      <c r="A650" s="17">
        <v>8</v>
      </c>
      <c r="B650" s="51" t="s">
        <v>310</v>
      </c>
      <c r="C650" s="17"/>
      <c r="D650" s="17" t="s">
        <v>84</v>
      </c>
      <c r="E650" s="17">
        <v>6</v>
      </c>
      <c r="F650" s="17">
        <v>154.19999999999999</v>
      </c>
      <c r="G650" s="17"/>
      <c r="H650" s="17"/>
      <c r="I650" s="57">
        <v>7</v>
      </c>
      <c r="J650" s="17">
        <f t="shared" si="673"/>
        <v>6</v>
      </c>
      <c r="K650" s="64"/>
      <c r="L650" s="118">
        <v>154.19999999999999</v>
      </c>
      <c r="M650" s="28">
        <v>34038</v>
      </c>
      <c r="N650" s="87">
        <v>47000</v>
      </c>
      <c r="O650" s="60">
        <f t="shared" si="674"/>
        <v>0.98997000000000002</v>
      </c>
      <c r="P650" s="60">
        <v>1.0030000000000001E-2</v>
      </c>
      <c r="Q650" s="32">
        <f t="shared" si="675"/>
        <v>7247400</v>
      </c>
      <c r="R650" s="32">
        <f t="shared" si="676"/>
        <v>5196015.54</v>
      </c>
      <c r="S650" s="32">
        <f t="shared" si="677"/>
        <v>52644.06</v>
      </c>
      <c r="T650" s="32">
        <f t="shared" si="678"/>
        <v>1998740.4</v>
      </c>
      <c r="U650" s="88">
        <v>0</v>
      </c>
      <c r="V650" s="23">
        <v>46022</v>
      </c>
      <c r="W650" s="17"/>
      <c r="X650" s="17"/>
      <c r="Y650" s="17"/>
      <c r="Z650" s="17"/>
      <c r="AA650" s="17"/>
      <c r="AB650" s="17"/>
      <c r="AC650" s="17"/>
      <c r="AD650" s="17">
        <f t="shared" si="682"/>
        <v>154.19999999999999</v>
      </c>
      <c r="AE650" s="22">
        <f t="shared" si="679"/>
        <v>8.3497302905909396E+27</v>
      </c>
      <c r="AF650" s="22"/>
      <c r="AG650" s="22"/>
      <c r="AH650" s="22">
        <f t="shared" si="644"/>
        <v>8.2659824957763099E+27</v>
      </c>
      <c r="AI650" s="22">
        <f t="shared" si="645"/>
        <v>8.3747794814627096E+25</v>
      </c>
      <c r="AJ650" s="22">
        <f t="shared" si="646"/>
        <v>-8.3497302905909396E+27</v>
      </c>
      <c r="AK650" s="22">
        <f t="shared" si="667"/>
        <v>7247400</v>
      </c>
      <c r="AL650" s="17">
        <f t="shared" si="683"/>
        <v>0</v>
      </c>
      <c r="AM650" s="22">
        <f t="shared" si="680"/>
        <v>0</v>
      </c>
      <c r="AN650" s="22">
        <f t="shared" si="648"/>
        <v>0</v>
      </c>
      <c r="AO650" s="22">
        <f t="shared" si="649"/>
        <v>0</v>
      </c>
      <c r="AP650" s="22">
        <f t="shared" si="650"/>
        <v>0</v>
      </c>
      <c r="AQ650" s="22">
        <f t="shared" si="681"/>
        <v>0</v>
      </c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</row>
    <row r="651" spans="1:55" s="3" customFormat="1" ht="15.75" hidden="1" customHeight="1" x14ac:dyDescent="0.25">
      <c r="A651" s="17">
        <v>9</v>
      </c>
      <c r="B651" s="51" t="s">
        <v>311</v>
      </c>
      <c r="C651" s="17"/>
      <c r="D651" s="17"/>
      <c r="E651" s="17">
        <v>10</v>
      </c>
      <c r="F651" s="17">
        <v>371.2</v>
      </c>
      <c r="G651" s="17"/>
      <c r="H651" s="17"/>
      <c r="I651" s="57">
        <v>43</v>
      </c>
      <c r="J651" s="17">
        <f t="shared" si="673"/>
        <v>10</v>
      </c>
      <c r="K651" s="64"/>
      <c r="L651" s="118">
        <v>371.2</v>
      </c>
      <c r="M651" s="28">
        <v>34038</v>
      </c>
      <c r="N651" s="87">
        <v>47000</v>
      </c>
      <c r="O651" s="60">
        <f t="shared" si="674"/>
        <v>0.98997000000000002</v>
      </c>
      <c r="P651" s="60">
        <v>1.0030000000000001E-2</v>
      </c>
      <c r="Q651" s="32">
        <f t="shared" si="675"/>
        <v>17446400</v>
      </c>
      <c r="R651" s="32">
        <f t="shared" si="676"/>
        <v>12508177.5</v>
      </c>
      <c r="S651" s="32">
        <f t="shared" si="677"/>
        <v>126728.1</v>
      </c>
      <c r="T651" s="32">
        <f t="shared" si="678"/>
        <v>4811494.4000000004</v>
      </c>
      <c r="U651" s="88">
        <v>0</v>
      </c>
      <c r="V651" s="23">
        <v>46022</v>
      </c>
      <c r="W651" s="17"/>
      <c r="X651" s="17"/>
      <c r="Y651" s="17"/>
      <c r="Z651" s="17"/>
      <c r="AA651" s="17"/>
      <c r="AB651" s="17"/>
      <c r="AC651" s="17"/>
      <c r="AD651" s="17">
        <f t="shared" si="682"/>
        <v>371.2</v>
      </c>
      <c r="AE651" s="22">
        <f t="shared" si="679"/>
        <v>3.09941988386736E+30</v>
      </c>
      <c r="AF651" s="22"/>
      <c r="AG651" s="22"/>
      <c r="AH651" s="22">
        <f t="shared" si="644"/>
        <v>3.0683327024321702E+30</v>
      </c>
      <c r="AI651" s="22">
        <f t="shared" si="645"/>
        <v>3.1087181435189599E+28</v>
      </c>
      <c r="AJ651" s="22">
        <f t="shared" si="646"/>
        <v>-3.09941988386736E+30</v>
      </c>
      <c r="AK651" s="22">
        <f t="shared" si="667"/>
        <v>17446400</v>
      </c>
      <c r="AL651" s="17">
        <f t="shared" si="683"/>
        <v>0</v>
      </c>
      <c r="AM651" s="22">
        <f t="shared" si="680"/>
        <v>0</v>
      </c>
      <c r="AN651" s="22">
        <f t="shared" si="648"/>
        <v>0</v>
      </c>
      <c r="AO651" s="22">
        <f t="shared" si="649"/>
        <v>0</v>
      </c>
      <c r="AP651" s="22">
        <f t="shared" si="650"/>
        <v>0</v>
      </c>
      <c r="AQ651" s="22">
        <f t="shared" si="681"/>
        <v>0</v>
      </c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</row>
    <row r="652" spans="1:55" s="3" customFormat="1" ht="15.75" hidden="1" customHeight="1" x14ac:dyDescent="0.25">
      <c r="A652" s="17">
        <v>10</v>
      </c>
      <c r="B652" s="51" t="s">
        <v>312</v>
      </c>
      <c r="C652" s="17"/>
      <c r="D652" s="17"/>
      <c r="E652" s="17">
        <v>7</v>
      </c>
      <c r="F652" s="17">
        <v>355.8</v>
      </c>
      <c r="G652" s="17">
        <v>1</v>
      </c>
      <c r="H652" s="17">
        <v>42.4</v>
      </c>
      <c r="I652" s="57">
        <v>24</v>
      </c>
      <c r="J652" s="17">
        <f t="shared" si="673"/>
        <v>8</v>
      </c>
      <c r="K652" s="64"/>
      <c r="L652" s="118">
        <v>398.2</v>
      </c>
      <c r="M652" s="28">
        <v>34038</v>
      </c>
      <c r="N652" s="87">
        <v>47000</v>
      </c>
      <c r="O652" s="60">
        <f t="shared" si="674"/>
        <v>0.98997000000000002</v>
      </c>
      <c r="P652" s="60">
        <v>1.0030000000000001E-2</v>
      </c>
      <c r="Q652" s="32">
        <f t="shared" si="675"/>
        <v>18715400</v>
      </c>
      <c r="R652" s="32">
        <f t="shared" si="676"/>
        <v>13417985.67</v>
      </c>
      <c r="S652" s="32">
        <f t="shared" si="677"/>
        <v>135945.93</v>
      </c>
      <c r="T652" s="32">
        <f t="shared" si="678"/>
        <v>5161468.4000000004</v>
      </c>
      <c r="U652" s="88">
        <v>0</v>
      </c>
      <c r="V652" s="23">
        <v>46022</v>
      </c>
      <c r="W652" s="17"/>
      <c r="X652" s="17"/>
      <c r="Y652" s="17"/>
      <c r="Z652" s="17"/>
      <c r="AA652" s="17"/>
      <c r="AB652" s="17"/>
      <c r="AC652" s="17"/>
      <c r="AD652" s="17">
        <f t="shared" si="682"/>
        <v>355.8</v>
      </c>
      <c r="AE652" s="22">
        <f t="shared" ref="AE652:AE662" si="684">AD652*AE651</f>
        <v>1.10277359468001E+33</v>
      </c>
      <c r="AF652" s="22"/>
      <c r="AG652" s="22"/>
      <c r="AH652" s="22">
        <f t="shared" ref="AH652:AH662" si="685">AE652-AI652</f>
        <v>1.09171277552537E+33</v>
      </c>
      <c r="AI652" s="22">
        <f t="shared" ref="AI652:AI662" si="686">AE652*1.003%</f>
        <v>1.10608191546405E+31</v>
      </c>
      <c r="AJ652" s="22">
        <f t="shared" ref="AJ652:AJ662" si="687">AK652-AE652</f>
        <v>-1.10277359468001E+33</v>
      </c>
      <c r="AK652" s="22">
        <f t="shared" si="667"/>
        <v>16722600</v>
      </c>
      <c r="AL652" s="17">
        <f t="shared" si="683"/>
        <v>42.4</v>
      </c>
      <c r="AM652" s="22">
        <f t="shared" si="680"/>
        <v>0</v>
      </c>
      <c r="AN652" s="22">
        <f t="shared" ref="AN652:AN662" si="688">AM652-AO652</f>
        <v>0</v>
      </c>
      <c r="AO652" s="22">
        <f t="shared" ref="AO652:AO662" si="689">AM652*1.003%</f>
        <v>0</v>
      </c>
      <c r="AP652" s="22">
        <f t="shared" ref="AP652:AP662" si="690">AQ652-AM652</f>
        <v>1992800</v>
      </c>
      <c r="AQ652" s="22">
        <f t="shared" si="681"/>
        <v>1992800</v>
      </c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</row>
    <row r="653" spans="1:55" s="3" customFormat="1" ht="15.75" hidden="1" customHeight="1" x14ac:dyDescent="0.25">
      <c r="A653" s="17">
        <v>11</v>
      </c>
      <c r="B653" s="51" t="s">
        <v>313</v>
      </c>
      <c r="C653" s="17"/>
      <c r="D653" s="17"/>
      <c r="E653" s="17">
        <v>19</v>
      </c>
      <c r="F653" s="17">
        <v>781.1</v>
      </c>
      <c r="G653" s="17">
        <v>2</v>
      </c>
      <c r="H653" s="17">
        <v>149.30000000000001</v>
      </c>
      <c r="I653" s="57">
        <v>40</v>
      </c>
      <c r="J653" s="17">
        <f t="shared" si="673"/>
        <v>21</v>
      </c>
      <c r="K653" s="64"/>
      <c r="L653" s="118">
        <v>930.4</v>
      </c>
      <c r="M653" s="28">
        <v>34038</v>
      </c>
      <c r="N653" s="87">
        <v>47000</v>
      </c>
      <c r="O653" s="60">
        <f t="shared" si="674"/>
        <v>0.98997000000000002</v>
      </c>
      <c r="P653" s="60">
        <v>1.0030000000000001E-2</v>
      </c>
      <c r="Q653" s="32">
        <f t="shared" si="675"/>
        <v>43728800</v>
      </c>
      <c r="R653" s="32">
        <f t="shared" si="676"/>
        <v>31351315.579999998</v>
      </c>
      <c r="S653" s="32">
        <f t="shared" si="677"/>
        <v>317639.62</v>
      </c>
      <c r="T653" s="32">
        <f t="shared" si="678"/>
        <v>12059844.800000001</v>
      </c>
      <c r="U653" s="88">
        <v>0</v>
      </c>
      <c r="V653" s="23">
        <v>46022</v>
      </c>
      <c r="W653" s="17"/>
      <c r="X653" s="17"/>
      <c r="Y653" s="17"/>
      <c r="Z653" s="17"/>
      <c r="AA653" s="17"/>
      <c r="AB653" s="17"/>
      <c r="AC653" s="17"/>
      <c r="AD653" s="17">
        <f t="shared" si="682"/>
        <v>781.1</v>
      </c>
      <c r="AE653" s="22">
        <f t="shared" si="684"/>
        <v>8.6137645480455606E+35</v>
      </c>
      <c r="AF653" s="22"/>
      <c r="AG653" s="22"/>
      <c r="AH653" s="22">
        <f t="shared" si="685"/>
        <v>8.5273684896286594E+35</v>
      </c>
      <c r="AI653" s="22">
        <f t="shared" si="686"/>
        <v>8.6396058416896997E+33</v>
      </c>
      <c r="AJ653" s="22">
        <f t="shared" si="687"/>
        <v>-8.6137645480455606E+35</v>
      </c>
      <c r="AK653" s="22">
        <f t="shared" si="667"/>
        <v>36711700</v>
      </c>
      <c r="AL653" s="17">
        <f t="shared" si="683"/>
        <v>149.30000000000001</v>
      </c>
      <c r="AM653" s="22">
        <f t="shared" si="680"/>
        <v>0</v>
      </c>
      <c r="AN653" s="22">
        <f t="shared" si="688"/>
        <v>0</v>
      </c>
      <c r="AO653" s="22">
        <f t="shared" si="689"/>
        <v>0</v>
      </c>
      <c r="AP653" s="22">
        <f t="shared" si="690"/>
        <v>7017100</v>
      </c>
      <c r="AQ653" s="22">
        <f t="shared" si="681"/>
        <v>7017100</v>
      </c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</row>
    <row r="654" spans="1:55" s="3" customFormat="1" ht="15.75" hidden="1" customHeight="1" x14ac:dyDescent="0.25">
      <c r="A654" s="17">
        <v>12</v>
      </c>
      <c r="B654" s="51" t="s">
        <v>314</v>
      </c>
      <c r="C654" s="17" t="s">
        <v>84</v>
      </c>
      <c r="D654" s="17"/>
      <c r="E654" s="17">
        <v>14</v>
      </c>
      <c r="F654" s="17">
        <v>695.3</v>
      </c>
      <c r="G654" s="17"/>
      <c r="H654" s="17"/>
      <c r="I654" s="57">
        <v>65</v>
      </c>
      <c r="J654" s="17">
        <f t="shared" si="673"/>
        <v>14</v>
      </c>
      <c r="K654" s="64"/>
      <c r="L654" s="118">
        <v>695.3</v>
      </c>
      <c r="M654" s="28">
        <v>34038</v>
      </c>
      <c r="N654" s="87">
        <v>47000</v>
      </c>
      <c r="O654" s="60">
        <f t="shared" si="674"/>
        <v>0.98997000000000002</v>
      </c>
      <c r="P654" s="60">
        <v>1.0030000000000001E-2</v>
      </c>
      <c r="Q654" s="32">
        <f t="shared" si="675"/>
        <v>32679100</v>
      </c>
      <c r="R654" s="32">
        <f t="shared" si="676"/>
        <v>23429245.190000001</v>
      </c>
      <c r="S654" s="32">
        <f t="shared" si="677"/>
        <v>237376.21</v>
      </c>
      <c r="T654" s="32">
        <f t="shared" si="678"/>
        <v>9012478.5999999996</v>
      </c>
      <c r="U654" s="88">
        <v>0</v>
      </c>
      <c r="V654" s="23">
        <v>46022</v>
      </c>
      <c r="W654" s="17"/>
      <c r="X654" s="17"/>
      <c r="Y654" s="17"/>
      <c r="Z654" s="17"/>
      <c r="AA654" s="17"/>
      <c r="AB654" s="17"/>
      <c r="AC654" s="17"/>
      <c r="AD654" s="17">
        <f t="shared" si="682"/>
        <v>695.3</v>
      </c>
      <c r="AE654" s="22">
        <f t="shared" si="684"/>
        <v>5.9891504902560797E+38</v>
      </c>
      <c r="AF654" s="22"/>
      <c r="AG654" s="22"/>
      <c r="AH654" s="22">
        <f t="shared" si="685"/>
        <v>5.92907931083881E+38</v>
      </c>
      <c r="AI654" s="22">
        <f t="shared" si="686"/>
        <v>6.0071179417268498E+36</v>
      </c>
      <c r="AJ654" s="22">
        <f t="shared" si="687"/>
        <v>-5.9891504902560797E+38</v>
      </c>
      <c r="AK654" s="22">
        <f t="shared" si="667"/>
        <v>32679100</v>
      </c>
      <c r="AL654" s="17">
        <f t="shared" si="683"/>
        <v>0</v>
      </c>
      <c r="AM654" s="22">
        <f t="shared" si="680"/>
        <v>0</v>
      </c>
      <c r="AN654" s="22">
        <f t="shared" si="688"/>
        <v>0</v>
      </c>
      <c r="AO654" s="22">
        <f t="shared" si="689"/>
        <v>0</v>
      </c>
      <c r="AP654" s="22">
        <f t="shared" si="690"/>
        <v>0</v>
      </c>
      <c r="AQ654" s="22">
        <f t="shared" si="681"/>
        <v>0</v>
      </c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</row>
    <row r="655" spans="1:55" s="3" customFormat="1" ht="15.75" hidden="1" customHeight="1" x14ac:dyDescent="0.25">
      <c r="A655" s="17">
        <v>13</v>
      </c>
      <c r="B655" s="51" t="s">
        <v>315</v>
      </c>
      <c r="C655" s="17"/>
      <c r="D655" s="17" t="s">
        <v>304</v>
      </c>
      <c r="E655" s="17">
        <v>4</v>
      </c>
      <c r="F655" s="17">
        <v>214.7</v>
      </c>
      <c r="G655" s="17">
        <v>4</v>
      </c>
      <c r="H655" s="17">
        <v>184.6</v>
      </c>
      <c r="I655" s="57">
        <v>36</v>
      </c>
      <c r="J655" s="17">
        <f t="shared" si="673"/>
        <v>8</v>
      </c>
      <c r="K655" s="64"/>
      <c r="L655" s="118">
        <v>399.3</v>
      </c>
      <c r="M655" s="28"/>
      <c r="N655" s="87">
        <v>47000</v>
      </c>
      <c r="O655" s="60">
        <f t="shared" si="674"/>
        <v>0.98997000000000002</v>
      </c>
      <c r="P655" s="60">
        <v>1.0030000000000001E-2</v>
      </c>
      <c r="Q655" s="32">
        <f t="shared" si="675"/>
        <v>18767100</v>
      </c>
      <c r="R655" s="32">
        <f t="shared" si="676"/>
        <v>0</v>
      </c>
      <c r="S655" s="32">
        <f t="shared" si="677"/>
        <v>0</v>
      </c>
      <c r="T655" s="32">
        <f t="shared" si="678"/>
        <v>18767100</v>
      </c>
      <c r="U655" s="88">
        <v>0</v>
      </c>
      <c r="V655" s="23">
        <v>46022</v>
      </c>
      <c r="W655" s="17"/>
      <c r="X655" s="17"/>
      <c r="Y655" s="17"/>
      <c r="Z655" s="17"/>
      <c r="AA655" s="17"/>
      <c r="AB655" s="17"/>
      <c r="AC655" s="17"/>
      <c r="AD655" s="17">
        <f t="shared" si="682"/>
        <v>214.7</v>
      </c>
      <c r="AE655" s="22">
        <f t="shared" si="684"/>
        <v>1.2858706102579799E+41</v>
      </c>
      <c r="AF655" s="22"/>
      <c r="AG655" s="22"/>
      <c r="AH655" s="22">
        <f t="shared" si="685"/>
        <v>1.2729733280370901E+41</v>
      </c>
      <c r="AI655" s="22">
        <f t="shared" si="686"/>
        <v>1.2897282220887499E+39</v>
      </c>
      <c r="AJ655" s="22">
        <f t="shared" si="687"/>
        <v>-1.2858706102579799E+41</v>
      </c>
      <c r="AK655" s="22">
        <f t="shared" si="667"/>
        <v>10090900</v>
      </c>
      <c r="AL655" s="17">
        <f t="shared" si="683"/>
        <v>184.6</v>
      </c>
      <c r="AM655" s="22">
        <f t="shared" si="680"/>
        <v>0</v>
      </c>
      <c r="AN655" s="22">
        <f t="shared" si="688"/>
        <v>0</v>
      </c>
      <c r="AO655" s="22">
        <f t="shared" si="689"/>
        <v>0</v>
      </c>
      <c r="AP655" s="22">
        <f t="shared" si="690"/>
        <v>8676200</v>
      </c>
      <c r="AQ655" s="22">
        <f t="shared" si="681"/>
        <v>8676200</v>
      </c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</row>
    <row r="656" spans="1:55" s="3" customFormat="1" ht="15.75" hidden="1" customHeight="1" x14ac:dyDescent="0.25">
      <c r="A656" s="17">
        <v>14</v>
      </c>
      <c r="B656" s="51" t="s">
        <v>316</v>
      </c>
      <c r="C656" s="17"/>
      <c r="D656" s="17" t="s">
        <v>304</v>
      </c>
      <c r="E656" s="17">
        <v>7</v>
      </c>
      <c r="F656" s="17">
        <v>289.60000000000002</v>
      </c>
      <c r="G656" s="17">
        <v>1</v>
      </c>
      <c r="H656" s="17">
        <v>54.4</v>
      </c>
      <c r="I656" s="57">
        <v>29</v>
      </c>
      <c r="J656" s="17">
        <f t="shared" si="673"/>
        <v>8</v>
      </c>
      <c r="K656" s="64"/>
      <c r="L656" s="118">
        <v>344</v>
      </c>
      <c r="M656" s="28"/>
      <c r="N656" s="87">
        <v>47000</v>
      </c>
      <c r="O656" s="60">
        <f t="shared" si="674"/>
        <v>0.98997000000000002</v>
      </c>
      <c r="P656" s="60">
        <v>1.0030000000000001E-2</v>
      </c>
      <c r="Q656" s="32">
        <f t="shared" si="675"/>
        <v>16168000</v>
      </c>
      <c r="R656" s="32">
        <f t="shared" si="676"/>
        <v>0</v>
      </c>
      <c r="S656" s="32">
        <f t="shared" si="677"/>
        <v>0</v>
      </c>
      <c r="T656" s="32">
        <f t="shared" si="678"/>
        <v>16168000</v>
      </c>
      <c r="U656" s="88">
        <v>0</v>
      </c>
      <c r="V656" s="23">
        <v>46022</v>
      </c>
      <c r="W656" s="17"/>
      <c r="X656" s="17"/>
      <c r="Y656" s="17"/>
      <c r="Z656" s="17"/>
      <c r="AA656" s="17"/>
      <c r="AB656" s="17"/>
      <c r="AC656" s="17"/>
      <c r="AD656" s="17">
        <f t="shared" si="682"/>
        <v>289.60000000000002</v>
      </c>
      <c r="AE656" s="22">
        <f t="shared" si="684"/>
        <v>3.7238812873071099E+43</v>
      </c>
      <c r="AF656" s="22"/>
      <c r="AG656" s="22"/>
      <c r="AH656" s="22">
        <f t="shared" si="685"/>
        <v>3.6865307579954201E+43</v>
      </c>
      <c r="AI656" s="22">
        <f t="shared" si="686"/>
        <v>3.7350529311690297E+41</v>
      </c>
      <c r="AJ656" s="22">
        <f t="shared" si="687"/>
        <v>-3.7238812873071099E+43</v>
      </c>
      <c r="AK656" s="22">
        <f t="shared" si="667"/>
        <v>13611200</v>
      </c>
      <c r="AL656" s="17">
        <f t="shared" si="683"/>
        <v>54.4</v>
      </c>
      <c r="AM656" s="22">
        <f t="shared" si="680"/>
        <v>0</v>
      </c>
      <c r="AN656" s="22">
        <f t="shared" si="688"/>
        <v>0</v>
      </c>
      <c r="AO656" s="22">
        <f t="shared" si="689"/>
        <v>0</v>
      </c>
      <c r="AP656" s="22">
        <f t="shared" si="690"/>
        <v>2556800</v>
      </c>
      <c r="AQ656" s="22">
        <f t="shared" si="681"/>
        <v>2556800</v>
      </c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</row>
    <row r="657" spans="1:56" s="3" customFormat="1" ht="15.75" hidden="1" customHeight="1" x14ac:dyDescent="0.25">
      <c r="A657" s="119">
        <v>15</v>
      </c>
      <c r="B657" s="110" t="s">
        <v>317</v>
      </c>
      <c r="C657" s="119"/>
      <c r="D657" s="17"/>
      <c r="E657" s="17">
        <v>72</v>
      </c>
      <c r="F657" s="119">
        <v>1209.2</v>
      </c>
      <c r="G657" s="17">
        <v>6</v>
      </c>
      <c r="H657" s="119">
        <v>85.6</v>
      </c>
      <c r="I657" s="84">
        <v>126</v>
      </c>
      <c r="J657" s="17">
        <f t="shared" si="673"/>
        <v>78</v>
      </c>
      <c r="K657" s="120"/>
      <c r="L657" s="121">
        <v>1294.8</v>
      </c>
      <c r="M657" s="28">
        <v>34038</v>
      </c>
      <c r="N657" s="87">
        <v>47000</v>
      </c>
      <c r="O657" s="60">
        <f t="shared" si="674"/>
        <v>0.98997000000000002</v>
      </c>
      <c r="P657" s="60">
        <v>1.0030000000000001E-2</v>
      </c>
      <c r="Q657" s="32">
        <f t="shared" si="675"/>
        <v>60855600</v>
      </c>
      <c r="R657" s="32">
        <f t="shared" si="676"/>
        <v>43630356.200000003</v>
      </c>
      <c r="S657" s="32">
        <f t="shared" si="677"/>
        <v>442046.2</v>
      </c>
      <c r="T657" s="32">
        <f t="shared" si="678"/>
        <v>16783197.600000001</v>
      </c>
      <c r="U657" s="88">
        <v>0</v>
      </c>
      <c r="V657" s="23">
        <v>46022</v>
      </c>
      <c r="W657" s="17"/>
      <c r="X657" s="17"/>
      <c r="Y657" s="17"/>
      <c r="Z657" s="17"/>
      <c r="AA657" s="17"/>
      <c r="AB657" s="17"/>
      <c r="AC657" s="17"/>
      <c r="AD657" s="17">
        <f t="shared" si="682"/>
        <v>1209.2</v>
      </c>
      <c r="AE657" s="22">
        <f t="shared" si="684"/>
        <v>4.5029172526117599E+46</v>
      </c>
      <c r="AF657" s="22"/>
      <c r="AG657" s="22"/>
      <c r="AH657" s="22">
        <f t="shared" si="685"/>
        <v>4.4577529925680598E+46</v>
      </c>
      <c r="AI657" s="22">
        <f t="shared" si="686"/>
        <v>4.5164260043695896E+44</v>
      </c>
      <c r="AJ657" s="22">
        <f t="shared" si="687"/>
        <v>-4.5029172526117599E+46</v>
      </c>
      <c r="AK657" s="22">
        <f t="shared" si="667"/>
        <v>56832400</v>
      </c>
      <c r="AL657" s="17">
        <f t="shared" si="683"/>
        <v>85.6</v>
      </c>
      <c r="AM657" s="22">
        <f t="shared" si="680"/>
        <v>0</v>
      </c>
      <c r="AN657" s="22">
        <f t="shared" si="688"/>
        <v>0</v>
      </c>
      <c r="AO657" s="22">
        <f t="shared" si="689"/>
        <v>0</v>
      </c>
      <c r="AP657" s="22">
        <f t="shared" si="690"/>
        <v>4023200</v>
      </c>
      <c r="AQ657" s="22">
        <f t="shared" si="681"/>
        <v>4023200</v>
      </c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</row>
    <row r="658" spans="1:56" s="3" customFormat="1" ht="15.75" hidden="1" customHeight="1" x14ac:dyDescent="0.25">
      <c r="A658" s="17">
        <v>16</v>
      </c>
      <c r="B658" s="18" t="s">
        <v>318</v>
      </c>
      <c r="C658" s="17"/>
      <c r="D658" s="17" t="s">
        <v>304</v>
      </c>
      <c r="E658" s="17">
        <v>8</v>
      </c>
      <c r="F658" s="17">
        <v>309.7</v>
      </c>
      <c r="G658" s="17"/>
      <c r="H658" s="17">
        <v>0</v>
      </c>
      <c r="I658" s="62">
        <v>14</v>
      </c>
      <c r="J658" s="17">
        <f t="shared" si="673"/>
        <v>8</v>
      </c>
      <c r="K658" s="64"/>
      <c r="L658" s="63">
        <v>309.7</v>
      </c>
      <c r="M658" s="28"/>
      <c r="N658" s="87">
        <v>47000</v>
      </c>
      <c r="O658" s="60">
        <f t="shared" si="674"/>
        <v>0.98997000000000002</v>
      </c>
      <c r="P658" s="60">
        <v>1.0030000000000001E-2</v>
      </c>
      <c r="Q658" s="32">
        <f t="shared" si="675"/>
        <v>14555900</v>
      </c>
      <c r="R658" s="32">
        <f t="shared" si="676"/>
        <v>0</v>
      </c>
      <c r="S658" s="32">
        <f t="shared" si="677"/>
        <v>0</v>
      </c>
      <c r="T658" s="32">
        <f t="shared" si="678"/>
        <v>14555900</v>
      </c>
      <c r="U658" s="88">
        <v>0</v>
      </c>
      <c r="V658" s="23">
        <v>46022</v>
      </c>
      <c r="W658" s="17"/>
      <c r="X658" s="17"/>
      <c r="Y658" s="17"/>
      <c r="Z658" s="17"/>
      <c r="AA658" s="17"/>
      <c r="AB658" s="17"/>
      <c r="AC658" s="17"/>
      <c r="AD658" s="17">
        <f t="shared" si="682"/>
        <v>309.7</v>
      </c>
      <c r="AE658" s="22">
        <f t="shared" si="684"/>
        <v>1.3945534731338599E+49</v>
      </c>
      <c r="AF658" s="22"/>
      <c r="AG658" s="22"/>
      <c r="AH658" s="22">
        <f t="shared" si="685"/>
        <v>1.3805661017983299E+49</v>
      </c>
      <c r="AI658" s="22">
        <f t="shared" si="686"/>
        <v>1.39873713355326E+47</v>
      </c>
      <c r="AJ658" s="22">
        <f t="shared" si="687"/>
        <v>-1.3945534731338599E+49</v>
      </c>
      <c r="AK658" s="22">
        <f t="shared" si="667"/>
        <v>14555900</v>
      </c>
      <c r="AL658" s="17">
        <f t="shared" si="683"/>
        <v>0</v>
      </c>
      <c r="AM658" s="22">
        <f t="shared" si="680"/>
        <v>0</v>
      </c>
      <c r="AN658" s="22">
        <f t="shared" si="688"/>
        <v>0</v>
      </c>
      <c r="AO658" s="22">
        <f t="shared" si="689"/>
        <v>0</v>
      </c>
      <c r="AP658" s="22">
        <f t="shared" si="690"/>
        <v>0</v>
      </c>
      <c r="AQ658" s="22">
        <f t="shared" si="681"/>
        <v>0</v>
      </c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</row>
    <row r="659" spans="1:56" s="3" customFormat="1" ht="15.75" hidden="1" customHeight="1" x14ac:dyDescent="0.25">
      <c r="A659" s="17">
        <v>17</v>
      </c>
      <c r="B659" s="18" t="s">
        <v>319</v>
      </c>
      <c r="C659" s="17"/>
      <c r="D659" s="17"/>
      <c r="E659" s="17">
        <v>11</v>
      </c>
      <c r="F659" s="17">
        <v>360.2</v>
      </c>
      <c r="G659" s="17"/>
      <c r="H659" s="17">
        <v>0</v>
      </c>
      <c r="I659" s="62">
        <v>23</v>
      </c>
      <c r="J659" s="17">
        <f t="shared" si="673"/>
        <v>11</v>
      </c>
      <c r="K659" s="64"/>
      <c r="L659" s="63">
        <v>360.2</v>
      </c>
      <c r="M659" s="28">
        <v>34038</v>
      </c>
      <c r="N659" s="87">
        <v>47000</v>
      </c>
      <c r="O659" s="60">
        <f t="shared" si="674"/>
        <v>0.98997000000000002</v>
      </c>
      <c r="P659" s="60">
        <v>1.0030000000000001E-2</v>
      </c>
      <c r="Q659" s="32">
        <f t="shared" si="675"/>
        <v>16929400</v>
      </c>
      <c r="R659" s="32">
        <f t="shared" si="676"/>
        <v>12137514.91</v>
      </c>
      <c r="S659" s="32">
        <f t="shared" si="677"/>
        <v>122972.69</v>
      </c>
      <c r="T659" s="32">
        <f t="shared" si="678"/>
        <v>4668912.4000000004</v>
      </c>
      <c r="U659" s="88">
        <v>0</v>
      </c>
      <c r="V659" s="23">
        <v>46022</v>
      </c>
      <c r="W659" s="17"/>
      <c r="X659" s="17"/>
      <c r="Y659" s="17"/>
      <c r="Z659" s="17"/>
      <c r="AA659" s="17"/>
      <c r="AB659" s="17"/>
      <c r="AC659" s="17"/>
      <c r="AD659" s="17">
        <f t="shared" si="682"/>
        <v>360.2</v>
      </c>
      <c r="AE659" s="22">
        <f t="shared" si="684"/>
        <v>5.0231816102281601E+51</v>
      </c>
      <c r="AF659" s="22"/>
      <c r="AG659" s="22"/>
      <c r="AH659" s="22">
        <f t="shared" si="685"/>
        <v>4.9727990986775702E+51</v>
      </c>
      <c r="AI659" s="22">
        <f t="shared" si="686"/>
        <v>5.0382511550588397E+49</v>
      </c>
      <c r="AJ659" s="22">
        <f t="shared" si="687"/>
        <v>-5.0231816102281601E+51</v>
      </c>
      <c r="AK659" s="22">
        <f t="shared" si="667"/>
        <v>16929400</v>
      </c>
      <c r="AL659" s="17">
        <f t="shared" si="683"/>
        <v>0</v>
      </c>
      <c r="AM659" s="22">
        <f t="shared" si="680"/>
        <v>0</v>
      </c>
      <c r="AN659" s="22">
        <f t="shared" si="688"/>
        <v>0</v>
      </c>
      <c r="AO659" s="22">
        <f t="shared" si="689"/>
        <v>0</v>
      </c>
      <c r="AP659" s="22">
        <f t="shared" si="690"/>
        <v>0</v>
      </c>
      <c r="AQ659" s="22">
        <f t="shared" si="681"/>
        <v>0</v>
      </c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</row>
    <row r="660" spans="1:56" s="3" customFormat="1" ht="15.75" hidden="1" customHeight="1" x14ac:dyDescent="0.25">
      <c r="A660" s="17">
        <v>18</v>
      </c>
      <c r="B660" s="18" t="s">
        <v>320</v>
      </c>
      <c r="C660" s="17" t="s">
        <v>84</v>
      </c>
      <c r="D660" s="17"/>
      <c r="E660" s="17">
        <v>8</v>
      </c>
      <c r="F660" s="17">
        <v>312.7</v>
      </c>
      <c r="G660" s="17"/>
      <c r="H660" s="17">
        <v>0</v>
      </c>
      <c r="I660" s="62">
        <v>28</v>
      </c>
      <c r="J660" s="17">
        <f t="shared" si="673"/>
        <v>8</v>
      </c>
      <c r="K660" s="64"/>
      <c r="L660" s="63">
        <v>312.7</v>
      </c>
      <c r="M660" s="28">
        <v>34038</v>
      </c>
      <c r="N660" s="87">
        <v>47000</v>
      </c>
      <c r="O660" s="60">
        <f t="shared" si="674"/>
        <v>0.98997000000000002</v>
      </c>
      <c r="P660" s="60">
        <v>1.0030000000000001E-2</v>
      </c>
      <c r="Q660" s="32">
        <f t="shared" si="675"/>
        <v>14696900</v>
      </c>
      <c r="R660" s="32">
        <f t="shared" si="676"/>
        <v>10536926.460000001</v>
      </c>
      <c r="S660" s="32">
        <f t="shared" si="677"/>
        <v>106756.14</v>
      </c>
      <c r="T660" s="32">
        <f t="shared" si="678"/>
        <v>4053217.4</v>
      </c>
      <c r="U660" s="88">
        <v>0</v>
      </c>
      <c r="V660" s="23">
        <v>46022</v>
      </c>
      <c r="W660" s="17"/>
      <c r="X660" s="17"/>
      <c r="Y660" s="17"/>
      <c r="Z660" s="17"/>
      <c r="AA660" s="17"/>
      <c r="AB660" s="17"/>
      <c r="AC660" s="17"/>
      <c r="AD660" s="17">
        <f t="shared" si="682"/>
        <v>312.7</v>
      </c>
      <c r="AE660" s="22">
        <f t="shared" si="684"/>
        <v>1.5707488895183501E+54</v>
      </c>
      <c r="AF660" s="22"/>
      <c r="AG660" s="22"/>
      <c r="AH660" s="22">
        <f t="shared" si="685"/>
        <v>1.5549942781564801E+54</v>
      </c>
      <c r="AI660" s="22">
        <f t="shared" si="686"/>
        <v>1.5754611361868999E+52</v>
      </c>
      <c r="AJ660" s="22">
        <f t="shared" si="687"/>
        <v>-1.5707488895183501E+54</v>
      </c>
      <c r="AK660" s="22">
        <f t="shared" si="667"/>
        <v>14696900</v>
      </c>
      <c r="AL660" s="17">
        <f t="shared" si="683"/>
        <v>0</v>
      </c>
      <c r="AM660" s="22">
        <f t="shared" si="680"/>
        <v>0</v>
      </c>
      <c r="AN660" s="22">
        <f t="shared" si="688"/>
        <v>0</v>
      </c>
      <c r="AO660" s="22">
        <f t="shared" si="689"/>
        <v>0</v>
      </c>
      <c r="AP660" s="22">
        <f t="shared" si="690"/>
        <v>0</v>
      </c>
      <c r="AQ660" s="22">
        <f t="shared" si="681"/>
        <v>0</v>
      </c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</row>
    <row r="661" spans="1:56" s="3" customFormat="1" ht="15.75" hidden="1" customHeight="1" x14ac:dyDescent="0.25">
      <c r="A661" s="17">
        <v>19</v>
      </c>
      <c r="B661" s="51" t="s">
        <v>321</v>
      </c>
      <c r="C661" s="17"/>
      <c r="D661" s="17" t="s">
        <v>304</v>
      </c>
      <c r="E661" s="17"/>
      <c r="F661" s="17"/>
      <c r="G661" s="17">
        <v>3</v>
      </c>
      <c r="H661" s="17">
        <v>156.9</v>
      </c>
      <c r="I661" s="17">
        <v>17</v>
      </c>
      <c r="J661" s="17">
        <v>3</v>
      </c>
      <c r="K661" s="17"/>
      <c r="L661" s="22">
        <v>156.9</v>
      </c>
      <c r="M661" s="64"/>
      <c r="N661" s="87">
        <v>47000</v>
      </c>
      <c r="O661" s="60">
        <f t="shared" si="674"/>
        <v>0.98997000000000002</v>
      </c>
      <c r="P661" s="60">
        <v>1.0030000000000001E-2</v>
      </c>
      <c r="Q661" s="32">
        <f t="shared" si="675"/>
        <v>7374300</v>
      </c>
      <c r="R661" s="32">
        <f t="shared" si="676"/>
        <v>0</v>
      </c>
      <c r="S661" s="32">
        <f t="shared" si="677"/>
        <v>0</v>
      </c>
      <c r="T661" s="32">
        <f t="shared" si="678"/>
        <v>7374300</v>
      </c>
      <c r="U661" s="88">
        <v>0</v>
      </c>
      <c r="V661" s="23">
        <v>46022</v>
      </c>
      <c r="W661" s="17"/>
      <c r="X661" s="17"/>
      <c r="Y661" s="17"/>
      <c r="Z661" s="17"/>
      <c r="AA661" s="17"/>
      <c r="AB661" s="17"/>
      <c r="AC661" s="17"/>
      <c r="AD661" s="17">
        <f t="shared" si="682"/>
        <v>0</v>
      </c>
      <c r="AE661" s="22">
        <f t="shared" si="684"/>
        <v>0</v>
      </c>
      <c r="AF661" s="22"/>
      <c r="AG661" s="22"/>
      <c r="AH661" s="22">
        <f t="shared" si="685"/>
        <v>0</v>
      </c>
      <c r="AI661" s="22">
        <f t="shared" si="686"/>
        <v>0</v>
      </c>
      <c r="AJ661" s="22">
        <f t="shared" si="687"/>
        <v>0</v>
      </c>
      <c r="AK661" s="22">
        <f t="shared" si="667"/>
        <v>0</v>
      </c>
      <c r="AL661" s="17">
        <f t="shared" si="683"/>
        <v>156.9</v>
      </c>
      <c r="AM661" s="22">
        <f t="shared" si="680"/>
        <v>0</v>
      </c>
      <c r="AN661" s="22">
        <f t="shared" si="688"/>
        <v>0</v>
      </c>
      <c r="AO661" s="22">
        <f t="shared" si="689"/>
        <v>0</v>
      </c>
      <c r="AP661" s="22">
        <f t="shared" si="690"/>
        <v>7374300</v>
      </c>
      <c r="AQ661" s="22">
        <f t="shared" si="681"/>
        <v>7374300</v>
      </c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</row>
    <row r="662" spans="1:56" s="3" customFormat="1" ht="15.75" hidden="1" customHeight="1" x14ac:dyDescent="0.25">
      <c r="A662" s="17">
        <v>20</v>
      </c>
      <c r="B662" s="51" t="s">
        <v>322</v>
      </c>
      <c r="C662" s="17"/>
      <c r="D662" s="17" t="s">
        <v>304</v>
      </c>
      <c r="E662" s="17">
        <v>11</v>
      </c>
      <c r="F662" s="17">
        <v>712.1</v>
      </c>
      <c r="G662" s="17"/>
      <c r="H662" s="17"/>
      <c r="I662" s="17">
        <v>26</v>
      </c>
      <c r="J662" s="17">
        <v>11</v>
      </c>
      <c r="K662" s="17"/>
      <c r="L662" s="22">
        <v>712.1</v>
      </c>
      <c r="M662" s="64"/>
      <c r="N662" s="87">
        <v>47000</v>
      </c>
      <c r="O662" s="60">
        <f t="shared" si="674"/>
        <v>0.98997000000000002</v>
      </c>
      <c r="P662" s="60">
        <v>1.0030000000000001E-2</v>
      </c>
      <c r="Q662" s="32">
        <f t="shared" si="675"/>
        <v>33468700</v>
      </c>
      <c r="R662" s="32">
        <f t="shared" si="676"/>
        <v>0</v>
      </c>
      <c r="S662" s="32">
        <f t="shared" si="677"/>
        <v>0</v>
      </c>
      <c r="T662" s="32">
        <f t="shared" si="678"/>
        <v>33468700</v>
      </c>
      <c r="U662" s="88">
        <v>0</v>
      </c>
      <c r="V662" s="23">
        <v>46022</v>
      </c>
      <c r="W662" s="17"/>
      <c r="X662" s="17"/>
      <c r="Y662" s="17"/>
      <c r="Z662" s="17"/>
      <c r="AA662" s="17"/>
      <c r="AB662" s="17"/>
      <c r="AC662" s="17"/>
      <c r="AD662" s="17">
        <f t="shared" si="682"/>
        <v>712.1</v>
      </c>
      <c r="AE662" s="22">
        <f t="shared" si="684"/>
        <v>0</v>
      </c>
      <c r="AF662" s="22"/>
      <c r="AG662" s="22"/>
      <c r="AH662" s="22">
        <f t="shared" si="685"/>
        <v>0</v>
      </c>
      <c r="AI662" s="22">
        <f t="shared" si="686"/>
        <v>0</v>
      </c>
      <c r="AJ662" s="22">
        <f t="shared" si="687"/>
        <v>33468700</v>
      </c>
      <c r="AK662" s="22">
        <f t="shared" si="667"/>
        <v>33468700</v>
      </c>
      <c r="AL662" s="17">
        <f t="shared" si="683"/>
        <v>0</v>
      </c>
      <c r="AM662" s="22">
        <f t="shared" si="680"/>
        <v>0</v>
      </c>
      <c r="AN662" s="22">
        <f t="shared" si="688"/>
        <v>0</v>
      </c>
      <c r="AO662" s="22">
        <f t="shared" si="689"/>
        <v>0</v>
      </c>
      <c r="AP662" s="22">
        <f t="shared" si="690"/>
        <v>0</v>
      </c>
      <c r="AQ662" s="22">
        <f t="shared" si="681"/>
        <v>0</v>
      </c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</row>
    <row r="663" spans="1:56" s="132" customFormat="1" ht="31.5" x14ac:dyDescent="0.25">
      <c r="A663" s="154"/>
      <c r="B663" s="130" t="s">
        <v>323</v>
      </c>
      <c r="C663" s="129"/>
      <c r="D663" s="129" t="s">
        <v>84</v>
      </c>
      <c r="E663" s="131">
        <f t="shared" ref="E663:L663" si="691">E11+E321+E551+E558+E606+E642</f>
        <v>1294</v>
      </c>
      <c r="F663" s="31">
        <f t="shared" si="691"/>
        <v>49455.44</v>
      </c>
      <c r="G663" s="131">
        <f t="shared" si="691"/>
        <v>248</v>
      </c>
      <c r="H663" s="31">
        <f t="shared" si="691"/>
        <v>9093.7199999999993</v>
      </c>
      <c r="I663" s="131">
        <f t="shared" si="691"/>
        <v>4473</v>
      </c>
      <c r="J663" s="131">
        <f t="shared" si="691"/>
        <v>1831</v>
      </c>
      <c r="K663" s="131">
        <f t="shared" si="691"/>
        <v>681</v>
      </c>
      <c r="L663" s="31">
        <f t="shared" si="691"/>
        <v>62513.02</v>
      </c>
      <c r="M663" s="157"/>
      <c r="N663" s="157"/>
      <c r="O663" s="157"/>
      <c r="P663" s="157"/>
      <c r="Q663" s="31">
        <f>Q11+Q321+Q551+Q558+Q606+Q642</f>
        <v>2892660598.9000001</v>
      </c>
      <c r="R663" s="31">
        <f>R11+R321+R551+R558+R606+R642</f>
        <v>918355937.39999998</v>
      </c>
      <c r="S663" s="31">
        <f>S11+S321+S551+S558+S606+S642</f>
        <v>9304433.1999999993</v>
      </c>
      <c r="T663" s="31">
        <f ca="1">T11+T321+T551+T558+T606+T642</f>
        <v>970523473.03999996</v>
      </c>
      <c r="U663" s="31">
        <f>U11+U321+U551+U558+U606+U642</f>
        <v>0</v>
      </c>
      <c r="V663" s="157"/>
      <c r="W663" s="129"/>
      <c r="X663" s="129"/>
      <c r="Y663" s="129"/>
      <c r="Z663" s="129"/>
      <c r="AA663" s="129"/>
      <c r="AB663" s="129"/>
      <c r="AC663" s="129"/>
      <c r="AD663" s="31">
        <f t="shared" ref="AD663:AZ663" si="692">AD11+AD321+AD551+AD558+AD606+AD642</f>
        <v>51972.75</v>
      </c>
      <c r="AE663" s="31">
        <f t="shared" si="692"/>
        <v>1769048464.5</v>
      </c>
      <c r="AF663" s="31"/>
      <c r="AG663" s="31"/>
      <c r="AH663" s="31">
        <f t="shared" si="692"/>
        <v>1751287046.9100001</v>
      </c>
      <c r="AI663" s="31">
        <f t="shared" si="692"/>
        <v>17761417.59</v>
      </c>
      <c r="AJ663" s="31">
        <f t="shared" si="692"/>
        <v>635882958.42999995</v>
      </c>
      <c r="AK663" s="31">
        <f t="shared" si="692"/>
        <v>2404931422.9299998</v>
      </c>
      <c r="AL663" s="31">
        <f t="shared" si="692"/>
        <v>10540.27</v>
      </c>
      <c r="AM663" s="31">
        <f t="shared" ref="AM663:AP663" si="693">AM11+AM321+AM551+AM558+AM606+AM642</f>
        <v>358769710.25999999</v>
      </c>
      <c r="AN663" s="31">
        <f t="shared" si="693"/>
        <v>355163570.19999999</v>
      </c>
      <c r="AO663" s="31">
        <f t="shared" si="693"/>
        <v>3606140.06</v>
      </c>
      <c r="AP663" s="31">
        <f t="shared" si="693"/>
        <v>128959465.70999999</v>
      </c>
      <c r="AQ663" s="31">
        <f t="shared" si="692"/>
        <v>487729175.97000003</v>
      </c>
      <c r="AR663" s="31">
        <f t="shared" si="692"/>
        <v>0</v>
      </c>
      <c r="AS663" s="31">
        <f t="shared" si="692"/>
        <v>0</v>
      </c>
      <c r="AT663" s="31">
        <f t="shared" si="692"/>
        <v>0</v>
      </c>
      <c r="AU663" s="31">
        <f t="shared" si="692"/>
        <v>0</v>
      </c>
      <c r="AV663" s="31">
        <f t="shared" si="692"/>
        <v>0</v>
      </c>
      <c r="AW663" s="31">
        <f t="shared" si="692"/>
        <v>0</v>
      </c>
      <c r="AX663" s="31">
        <f t="shared" si="692"/>
        <v>0</v>
      </c>
      <c r="AY663" s="31">
        <f t="shared" si="692"/>
        <v>0</v>
      </c>
      <c r="AZ663" s="31">
        <f t="shared" si="692"/>
        <v>0</v>
      </c>
      <c r="BA663" s="129"/>
      <c r="BB663" s="129"/>
      <c r="BC663" s="129"/>
    </row>
    <row r="664" spans="1:56" x14ac:dyDescent="0.25">
      <c r="I664" s="122"/>
      <c r="L664" s="122"/>
      <c r="BD664" s="1"/>
    </row>
    <row r="665" spans="1:56" x14ac:dyDescent="0.25">
      <c r="AH665" s="162">
        <f>AH11+AN11</f>
        <v>347358359.50999999</v>
      </c>
      <c r="AI665" s="162"/>
      <c r="AJ665" s="162"/>
      <c r="AN665" s="162">
        <f>AN663+AO663+AP663</f>
        <v>487729175.97000003</v>
      </c>
    </row>
  </sheetData>
  <mergeCells count="39">
    <mergeCell ref="J4:J8"/>
    <mergeCell ref="K4:K8"/>
    <mergeCell ref="L4:L8"/>
    <mergeCell ref="A4:A9"/>
    <mergeCell ref="B4:B9"/>
    <mergeCell ref="C4:C9"/>
    <mergeCell ref="D4:D9"/>
    <mergeCell ref="I4:I8"/>
    <mergeCell ref="M4:M8"/>
    <mergeCell ref="N4:N8"/>
    <mergeCell ref="O4:O8"/>
    <mergeCell ref="P4:P8"/>
    <mergeCell ref="V4:V8"/>
    <mergeCell ref="R6:R8"/>
    <mergeCell ref="S6:S8"/>
    <mergeCell ref="T6:T8"/>
    <mergeCell ref="U6:U8"/>
    <mergeCell ref="BA4:BD4"/>
    <mergeCell ref="Q5:Q8"/>
    <mergeCell ref="R5:U5"/>
    <mergeCell ref="W5:W8"/>
    <mergeCell ref="X5:X8"/>
    <mergeCell ref="Y5:Y8"/>
    <mergeCell ref="Z5:Z8"/>
    <mergeCell ref="AA5:AA8"/>
    <mergeCell ref="AB5:AB8"/>
    <mergeCell ref="AC5:AC8"/>
    <mergeCell ref="AD5:AK8"/>
    <mergeCell ref="AL5:AQ8"/>
    <mergeCell ref="AR5:AR8"/>
    <mergeCell ref="AS5:AT8"/>
    <mergeCell ref="AU5:AV8"/>
    <mergeCell ref="BD5:BD8"/>
    <mergeCell ref="X9:AC9"/>
    <mergeCell ref="AY5:AZ8"/>
    <mergeCell ref="BA5:BA9"/>
    <mergeCell ref="BB5:BB9"/>
    <mergeCell ref="BC5:BC9"/>
    <mergeCell ref="AW5:AX8"/>
  </mergeCells>
  <pageMargins left="0.7" right="0.7" top="0.75" bottom="0.75" header="0.3" footer="0.3"/>
  <pageSetup paperSize="9" scale="35" orientation="landscape" verticalDpi="0" r:id="rId1"/>
  <colBreaks count="1" manualBreakCount="1">
    <brk id="4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zoomScale="70" zoomScaleNormal="70" workbookViewId="0">
      <selection activeCell="D29" sqref="D28:D29"/>
    </sheetView>
  </sheetViews>
  <sheetFormatPr defaultRowHeight="15" x14ac:dyDescent="0.25"/>
  <cols>
    <col min="1" max="1" width="18" customWidth="1"/>
    <col min="2" max="2" width="39.85546875" customWidth="1"/>
    <col min="3" max="5" width="29.140625" customWidth="1"/>
    <col min="6" max="8" width="40.85546875" customWidth="1"/>
  </cols>
  <sheetData>
    <row r="2" spans="1:19" s="181" customFormat="1" ht="18.75" x14ac:dyDescent="0.3">
      <c r="A2" s="179"/>
      <c r="B2" s="180" t="s">
        <v>340</v>
      </c>
      <c r="C2" s="180" t="s">
        <v>341</v>
      </c>
      <c r="D2" s="180" t="s">
        <v>342</v>
      </c>
      <c r="E2" s="180" t="s">
        <v>343</v>
      </c>
      <c r="F2" s="180" t="s">
        <v>344</v>
      </c>
      <c r="G2" s="180" t="s">
        <v>345</v>
      </c>
      <c r="H2" s="180" t="s">
        <v>346</v>
      </c>
    </row>
    <row r="3" spans="1:19" s="181" customFormat="1" ht="18.75" x14ac:dyDescent="0.3">
      <c r="A3" s="179" t="s">
        <v>347</v>
      </c>
      <c r="B3" s="182">
        <v>347364423.51999998</v>
      </c>
      <c r="C3" s="182">
        <v>247505649.13999999</v>
      </c>
      <c r="D3" s="182">
        <v>79819552.489999995</v>
      </c>
      <c r="E3" s="182">
        <v>668877538.42999995</v>
      </c>
      <c r="F3" s="182">
        <v>631180684.88999999</v>
      </c>
      <c r="G3" s="182">
        <v>588643168.23000002</v>
      </c>
      <c r="H3" s="182">
        <f>SUM(B3:G3)</f>
        <v>2563391016.6999998</v>
      </c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s="181" customFormat="1" ht="18.75" x14ac:dyDescent="0.3">
      <c r="A4" s="179" t="s">
        <v>348</v>
      </c>
      <c r="B4" s="182">
        <v>3599011.82</v>
      </c>
      <c r="C4" s="182">
        <v>2500057.06</v>
      </c>
      <c r="D4" s="182">
        <v>806258.11</v>
      </c>
      <c r="E4" s="182">
        <v>6756338.7699999996</v>
      </c>
      <c r="F4" s="182">
        <v>6375562.4699999997</v>
      </c>
      <c r="G4" s="182">
        <v>5945890.5899999999</v>
      </c>
      <c r="H4" s="182">
        <f>SUM(B4:G4)</f>
        <v>25983118.82</v>
      </c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19" s="181" customFormat="1" ht="18.75" x14ac:dyDescent="0.3">
      <c r="A5" s="179" t="s">
        <v>346</v>
      </c>
      <c r="B5" s="182">
        <f>SUM(B3:B4)</f>
        <v>350963435.33999997</v>
      </c>
      <c r="C5" s="182">
        <f t="shared" ref="C5:H5" si="0">SUM(C3:C4)</f>
        <v>250005706.19999999</v>
      </c>
      <c r="D5" s="182">
        <f t="shared" si="0"/>
        <v>80625810.599999994</v>
      </c>
      <c r="E5" s="182">
        <f t="shared" si="0"/>
        <v>675633877.20000005</v>
      </c>
      <c r="F5" s="182">
        <f t="shared" si="0"/>
        <v>637556247.36000001</v>
      </c>
      <c r="G5" s="182">
        <f t="shared" si="0"/>
        <v>594589058.82000005</v>
      </c>
      <c r="H5" s="182">
        <f t="shared" si="0"/>
        <v>2589374135.52</v>
      </c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</row>
    <row r="6" spans="1:19" s="181" customFormat="1" ht="18.75" x14ac:dyDescent="0.3">
      <c r="A6" s="179" t="s">
        <v>349</v>
      </c>
      <c r="B6" s="184">
        <f>B3/B5</f>
        <v>0.98974533681403798</v>
      </c>
      <c r="C6" s="184">
        <f>C3/C5</f>
        <v>0.99000000000800004</v>
      </c>
      <c r="D6" s="184">
        <f t="shared" ref="D6:H6" si="1">D3/D5</f>
        <v>0.98999999995038801</v>
      </c>
      <c r="E6" s="184">
        <f t="shared" si="1"/>
        <v>0.99000000000295996</v>
      </c>
      <c r="F6" s="185">
        <f t="shared" si="1"/>
        <v>0.99000000000564603</v>
      </c>
      <c r="G6" s="184">
        <f t="shared" si="1"/>
        <v>0.98999999999697297</v>
      </c>
      <c r="H6" s="184">
        <f t="shared" si="1"/>
        <v>0.98996548298541598</v>
      </c>
      <c r="I6" s="186"/>
      <c r="J6" s="186"/>
      <c r="K6" s="186"/>
    </row>
    <row r="7" spans="1:19" s="181" customFormat="1" ht="18.75" x14ac:dyDescent="0.3">
      <c r="A7" s="179" t="s">
        <v>350</v>
      </c>
      <c r="B7" s="187">
        <f>B4/B5</f>
        <v>1.0254663185962401E-2</v>
      </c>
      <c r="C7" s="185">
        <f>C4/C5</f>
        <v>9.9999999920001807E-3</v>
      </c>
      <c r="D7" s="187">
        <f t="shared" ref="D7:H7" si="2">D4/D5</f>
        <v>1.00000000496119E-2</v>
      </c>
      <c r="E7" s="187">
        <f t="shared" si="2"/>
        <v>9.9999999970398195E-3</v>
      </c>
      <c r="F7" s="185">
        <f t="shared" si="2"/>
        <v>9.9999999943534406E-3</v>
      </c>
      <c r="G7" s="187">
        <f t="shared" si="2"/>
        <v>1.0000000003027301E-2</v>
      </c>
      <c r="H7" s="187">
        <f t="shared" si="2"/>
        <v>1.0034517014584301E-2</v>
      </c>
      <c r="I7" s="188"/>
      <c r="J7" s="188"/>
      <c r="K7" s="188"/>
    </row>
    <row r="8" spans="1:19" s="181" customFormat="1" ht="18.75" x14ac:dyDescent="0.3">
      <c r="A8" s="179" t="s">
        <v>351</v>
      </c>
      <c r="B8" s="184">
        <f>SUM(B6:B7)</f>
        <v>1</v>
      </c>
      <c r="C8" s="184">
        <f>SUM(C6:C7)</f>
        <v>1</v>
      </c>
      <c r="D8" s="184">
        <f t="shared" ref="D8:H8" si="3">SUM(D6:D7)</f>
        <v>1</v>
      </c>
      <c r="E8" s="184">
        <f t="shared" si="3"/>
        <v>1</v>
      </c>
      <c r="F8" s="184">
        <f t="shared" si="3"/>
        <v>0.999999999999999</v>
      </c>
      <c r="G8" s="184">
        <f t="shared" si="3"/>
        <v>1</v>
      </c>
      <c r="H8" s="184">
        <f t="shared" si="3"/>
        <v>1</v>
      </c>
      <c r="I8" s="186"/>
      <c r="J8" s="186"/>
      <c r="K8" s="1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Лист1</vt:lpstr>
      <vt:lpstr>Подпись</vt:lpstr>
      <vt:lpstr>Лист2</vt:lpstr>
      <vt:lpstr>Лист3</vt:lpstr>
      <vt:lpstr>Лист1!Заголовки_для_печати</vt:lpstr>
      <vt:lpstr>Лист1!Область_печати</vt:lpstr>
      <vt:lpstr>Лист2!Область_печати</vt:lpstr>
      <vt:lpstr>Подпись!Область_печати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2019-09-27T02:22:37Z</dcterms:modified>
</cp:coreProperties>
</file>